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L:\Matt\Benchmark Development\PugetBench for Creators\Logs\Resolve_3.0\"/>
    </mc:Choice>
  </mc:AlternateContent>
  <xr:revisionPtr revIDLastSave="0" documentId="13_ncr:1_{68CC386C-9ED8-4A17-8F78-4A393860D657}" xr6:coauthVersionLast="47" xr6:coauthVersionMax="47" xr10:uidLastSave="{00000000-0000-0000-0000-000000000000}"/>
  <bookViews>
    <workbookView xWindow="43230" yWindow="6090" windowWidth="28800" windowHeight="15225" activeTab="1" xr2:uid="{00000000-000D-0000-FFFF-FFFF00000000}"/>
  </bookViews>
  <sheets>
    <sheet name="Preset Summary" sheetId="3" r:id="rId1"/>
    <sheet name="Result Examples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5" i="5" l="1"/>
  <c r="F145" i="5"/>
  <c r="G145" i="5"/>
  <c r="H145" i="5"/>
  <c r="I145" i="5"/>
  <c r="E146" i="5"/>
  <c r="F146" i="5"/>
  <c r="G146" i="5"/>
  <c r="H146" i="5"/>
  <c r="I146" i="5"/>
  <c r="E147" i="5"/>
  <c r="F147" i="5"/>
  <c r="G147" i="5"/>
  <c r="H147" i="5"/>
  <c r="I147" i="5"/>
  <c r="E148" i="5"/>
  <c r="F148" i="5"/>
  <c r="G148" i="5"/>
  <c r="H148" i="5"/>
  <c r="I148" i="5"/>
  <c r="E149" i="5"/>
  <c r="F149" i="5"/>
  <c r="G149" i="5"/>
  <c r="H149" i="5"/>
  <c r="I149" i="5"/>
  <c r="E150" i="5"/>
  <c r="F150" i="5"/>
  <c r="G150" i="5"/>
  <c r="H150" i="5"/>
  <c r="I150" i="5"/>
  <c r="E151" i="5"/>
  <c r="F151" i="5"/>
  <c r="G151" i="5"/>
  <c r="H151" i="5"/>
  <c r="I151" i="5"/>
  <c r="E152" i="5"/>
  <c r="F152" i="5"/>
  <c r="G152" i="5"/>
  <c r="H152" i="5"/>
  <c r="I152" i="5"/>
  <c r="E153" i="5"/>
  <c r="F153" i="5"/>
  <c r="G153" i="5"/>
  <c r="H153" i="5"/>
  <c r="I153" i="5"/>
  <c r="E154" i="5"/>
  <c r="F154" i="5"/>
  <c r="G154" i="5"/>
  <c r="H154" i="5"/>
  <c r="I154" i="5"/>
  <c r="D146" i="5"/>
  <c r="D147" i="5"/>
  <c r="D148" i="5"/>
  <c r="D149" i="5"/>
  <c r="D150" i="5"/>
  <c r="D151" i="5"/>
  <c r="D152" i="5"/>
  <c r="D153" i="5"/>
  <c r="D154" i="5"/>
  <c r="D145" i="5"/>
  <c r="D9" i="5"/>
  <c r="L9" i="5" s="1"/>
  <c r="I9" i="5"/>
  <c r="E9" i="5"/>
  <c r="F9" i="5"/>
  <c r="G9" i="5"/>
  <c r="H9" i="5"/>
  <c r="I10" i="5"/>
  <c r="D17" i="5"/>
  <c r="L17" i="5" s="1"/>
  <c r="E17" i="5"/>
  <c r="M17" i="5" s="1"/>
  <c r="F17" i="5"/>
  <c r="N17" i="5" s="1"/>
  <c r="G17" i="5"/>
  <c r="O17" i="5" s="1"/>
  <c r="H17" i="5"/>
  <c r="P17" i="5" s="1"/>
  <c r="I17" i="5"/>
  <c r="Q17" i="5" s="1"/>
  <c r="P36" i="5"/>
  <c r="N38" i="5"/>
  <c r="L39" i="5"/>
  <c r="M39" i="5"/>
  <c r="N39" i="5"/>
  <c r="O39" i="5"/>
  <c r="P39" i="5"/>
  <c r="Q39" i="5"/>
  <c r="L40" i="5"/>
  <c r="M40" i="5"/>
  <c r="N40" i="5"/>
  <c r="O40" i="5"/>
  <c r="P40" i="5"/>
  <c r="Q40" i="5"/>
  <c r="L41" i="5"/>
  <c r="M41" i="5"/>
  <c r="N41" i="5"/>
  <c r="O41" i="5"/>
  <c r="P41" i="5"/>
  <c r="Q41" i="5"/>
  <c r="L42" i="5"/>
  <c r="M42" i="5"/>
  <c r="N42" i="5"/>
  <c r="O42" i="5"/>
  <c r="P42" i="5"/>
  <c r="Q42" i="5"/>
  <c r="L43" i="5"/>
  <c r="M43" i="5"/>
  <c r="N43" i="5"/>
  <c r="O43" i="5"/>
  <c r="P43" i="5"/>
  <c r="Q43" i="5"/>
  <c r="L44" i="5"/>
  <c r="M44" i="5"/>
  <c r="N44" i="5"/>
  <c r="O44" i="5"/>
  <c r="P44" i="5"/>
  <c r="Q44" i="5"/>
  <c r="L45" i="5"/>
  <c r="M45" i="5"/>
  <c r="N45" i="5"/>
  <c r="O45" i="5"/>
  <c r="P45" i="5"/>
  <c r="Q45" i="5"/>
  <c r="L46" i="5"/>
  <c r="M46" i="5"/>
  <c r="N46" i="5"/>
  <c r="O46" i="5"/>
  <c r="P46" i="5"/>
  <c r="Q46" i="5"/>
  <c r="L47" i="5"/>
  <c r="M47" i="5"/>
  <c r="N47" i="5"/>
  <c r="O47" i="5"/>
  <c r="P47" i="5"/>
  <c r="Q47" i="5"/>
  <c r="L48" i="5"/>
  <c r="M48" i="5"/>
  <c r="N48" i="5"/>
  <c r="O48" i="5"/>
  <c r="P48" i="5"/>
  <c r="Q48" i="5"/>
  <c r="L49" i="5"/>
  <c r="M49" i="5"/>
  <c r="N49" i="5"/>
  <c r="O49" i="5"/>
  <c r="P49" i="5"/>
  <c r="L50" i="5"/>
  <c r="M50" i="5"/>
  <c r="N50" i="5"/>
  <c r="O50" i="5"/>
  <c r="P50" i="5"/>
  <c r="Q50" i="5"/>
  <c r="L28" i="5"/>
  <c r="M28" i="5"/>
  <c r="N28" i="5"/>
  <c r="O28" i="5"/>
  <c r="P28" i="5"/>
  <c r="Q28" i="5"/>
  <c r="L29" i="5"/>
  <c r="M29" i="5"/>
  <c r="N29" i="5"/>
  <c r="O29" i="5"/>
  <c r="P29" i="5"/>
  <c r="Q29" i="5"/>
  <c r="L30" i="5"/>
  <c r="M30" i="5"/>
  <c r="N30" i="5"/>
  <c r="O30" i="5"/>
  <c r="P30" i="5"/>
  <c r="Q30" i="5"/>
  <c r="L31" i="5"/>
  <c r="M31" i="5"/>
  <c r="N31" i="5"/>
  <c r="O31" i="5"/>
  <c r="P31" i="5"/>
  <c r="Q31" i="5"/>
  <c r="L32" i="5"/>
  <c r="M32" i="5"/>
  <c r="N32" i="5"/>
  <c r="O32" i="5"/>
  <c r="P32" i="5"/>
  <c r="Q32" i="5"/>
  <c r="L33" i="5"/>
  <c r="M33" i="5"/>
  <c r="N33" i="5"/>
  <c r="O33" i="5"/>
  <c r="P33" i="5"/>
  <c r="Q33" i="5"/>
  <c r="L34" i="5"/>
  <c r="M34" i="5"/>
  <c r="N34" i="5"/>
  <c r="O34" i="5"/>
  <c r="P34" i="5"/>
  <c r="Q34" i="5"/>
  <c r="L35" i="5"/>
  <c r="M35" i="5"/>
  <c r="N35" i="5"/>
  <c r="O35" i="5"/>
  <c r="P35" i="5"/>
  <c r="Q35" i="5"/>
  <c r="L36" i="5"/>
  <c r="M36" i="5"/>
  <c r="N36" i="5"/>
  <c r="O36" i="5"/>
  <c r="Q36" i="5"/>
  <c r="L37" i="5"/>
  <c r="M37" i="5"/>
  <c r="N37" i="5"/>
  <c r="O37" i="5"/>
  <c r="L38" i="5"/>
  <c r="M38" i="5"/>
  <c r="O38" i="5"/>
  <c r="P38" i="5"/>
  <c r="Q38" i="5"/>
  <c r="Q27" i="5"/>
  <c r="P27" i="5"/>
  <c r="O27" i="5"/>
  <c r="N27" i="5"/>
  <c r="M27" i="5"/>
  <c r="L27" i="5"/>
  <c r="D12" i="5"/>
  <c r="L52" i="5"/>
  <c r="M52" i="5"/>
  <c r="N52" i="5"/>
  <c r="O52" i="5"/>
  <c r="P52" i="5"/>
  <c r="Q52" i="5"/>
  <c r="L53" i="5"/>
  <c r="M53" i="5"/>
  <c r="N53" i="5"/>
  <c r="O53" i="5"/>
  <c r="P53" i="5"/>
  <c r="Q53" i="5"/>
  <c r="L54" i="5"/>
  <c r="M54" i="5"/>
  <c r="N54" i="5"/>
  <c r="O54" i="5"/>
  <c r="P54" i="5"/>
  <c r="Q54" i="5"/>
  <c r="L55" i="5"/>
  <c r="M55" i="5"/>
  <c r="N55" i="5"/>
  <c r="O55" i="5"/>
  <c r="P55" i="5"/>
  <c r="Q55" i="5"/>
  <c r="L56" i="5"/>
  <c r="M56" i="5"/>
  <c r="N56" i="5"/>
  <c r="O56" i="5"/>
  <c r="P56" i="5"/>
  <c r="Q56" i="5"/>
  <c r="L57" i="5"/>
  <c r="M57" i="5"/>
  <c r="N57" i="5"/>
  <c r="O57" i="5"/>
  <c r="P57" i="5"/>
  <c r="Q57" i="5"/>
  <c r="L58" i="5"/>
  <c r="M58" i="5"/>
  <c r="N58" i="5"/>
  <c r="O58" i="5"/>
  <c r="P58" i="5"/>
  <c r="Q58" i="5"/>
  <c r="L59" i="5"/>
  <c r="M59" i="5"/>
  <c r="N59" i="5"/>
  <c r="O59" i="5"/>
  <c r="P59" i="5"/>
  <c r="Q59" i="5"/>
  <c r="L60" i="5"/>
  <c r="M60" i="5"/>
  <c r="N60" i="5"/>
  <c r="O60" i="5"/>
  <c r="P60" i="5"/>
  <c r="Q60" i="5"/>
  <c r="L61" i="5"/>
  <c r="M61" i="5"/>
  <c r="N61" i="5"/>
  <c r="O61" i="5"/>
  <c r="P61" i="5"/>
  <c r="Q61" i="5"/>
  <c r="L62" i="5"/>
  <c r="M62" i="5"/>
  <c r="N62" i="5"/>
  <c r="O62" i="5"/>
  <c r="P62" i="5"/>
  <c r="Q62" i="5"/>
  <c r="L63" i="5"/>
  <c r="M63" i="5"/>
  <c r="N63" i="5"/>
  <c r="O63" i="5"/>
  <c r="P63" i="5"/>
  <c r="Q63" i="5"/>
  <c r="L64" i="5"/>
  <c r="M64" i="5"/>
  <c r="N64" i="5"/>
  <c r="O64" i="5"/>
  <c r="P64" i="5"/>
  <c r="Q64" i="5"/>
  <c r="L65" i="5"/>
  <c r="M65" i="5"/>
  <c r="N65" i="5"/>
  <c r="O65" i="5"/>
  <c r="P65" i="5"/>
  <c r="Q65" i="5"/>
  <c r="L66" i="5"/>
  <c r="M66" i="5"/>
  <c r="N66" i="5"/>
  <c r="O66" i="5"/>
  <c r="P66" i="5"/>
  <c r="Q66" i="5"/>
  <c r="L67" i="5"/>
  <c r="M67" i="5"/>
  <c r="N67" i="5"/>
  <c r="O67" i="5"/>
  <c r="P67" i="5"/>
  <c r="Q67" i="5"/>
  <c r="L68" i="5"/>
  <c r="M68" i="5"/>
  <c r="N68" i="5"/>
  <c r="O68" i="5"/>
  <c r="P68" i="5"/>
  <c r="Q68" i="5"/>
  <c r="L69" i="5"/>
  <c r="M69" i="5"/>
  <c r="N69" i="5"/>
  <c r="O69" i="5"/>
  <c r="P69" i="5"/>
  <c r="Q69" i="5"/>
  <c r="L70" i="5"/>
  <c r="M70" i="5"/>
  <c r="N70" i="5"/>
  <c r="O70" i="5"/>
  <c r="P70" i="5"/>
  <c r="Q70" i="5"/>
  <c r="L71" i="5"/>
  <c r="M71" i="5"/>
  <c r="N71" i="5"/>
  <c r="O71" i="5"/>
  <c r="P71" i="5"/>
  <c r="Q71" i="5"/>
  <c r="L72" i="5"/>
  <c r="M72" i="5"/>
  <c r="N72" i="5"/>
  <c r="O72" i="5"/>
  <c r="P72" i="5"/>
  <c r="Q72" i="5"/>
  <c r="L73" i="5"/>
  <c r="M73" i="5"/>
  <c r="N73" i="5"/>
  <c r="O73" i="5"/>
  <c r="P73" i="5"/>
  <c r="Q73" i="5"/>
  <c r="L74" i="5"/>
  <c r="M74" i="5"/>
  <c r="N74" i="5"/>
  <c r="O74" i="5"/>
  <c r="P74" i="5"/>
  <c r="Q74" i="5"/>
  <c r="L75" i="5"/>
  <c r="M75" i="5"/>
  <c r="N75" i="5"/>
  <c r="O75" i="5"/>
  <c r="P75" i="5"/>
  <c r="Q75" i="5"/>
  <c r="L76" i="5"/>
  <c r="M76" i="5"/>
  <c r="N76" i="5"/>
  <c r="O76" i="5"/>
  <c r="P76" i="5"/>
  <c r="Q76" i="5"/>
  <c r="L77" i="5"/>
  <c r="M77" i="5"/>
  <c r="N77" i="5"/>
  <c r="O77" i="5"/>
  <c r="P77" i="5"/>
  <c r="Q77" i="5"/>
  <c r="L78" i="5"/>
  <c r="M78" i="5"/>
  <c r="N78" i="5"/>
  <c r="O78" i="5"/>
  <c r="P78" i="5"/>
  <c r="Q78" i="5"/>
  <c r="L79" i="5"/>
  <c r="M79" i="5"/>
  <c r="N79" i="5"/>
  <c r="O79" i="5"/>
  <c r="P79" i="5"/>
  <c r="Q79" i="5"/>
  <c r="L80" i="5"/>
  <c r="M80" i="5"/>
  <c r="N80" i="5"/>
  <c r="O80" i="5"/>
  <c r="P80" i="5"/>
  <c r="Q80" i="5"/>
  <c r="L81" i="5"/>
  <c r="M81" i="5"/>
  <c r="N81" i="5"/>
  <c r="O81" i="5"/>
  <c r="P81" i="5"/>
  <c r="Q81" i="5"/>
  <c r="L82" i="5"/>
  <c r="M82" i="5"/>
  <c r="N82" i="5"/>
  <c r="O82" i="5"/>
  <c r="P82" i="5"/>
  <c r="Q82" i="5"/>
  <c r="L83" i="5"/>
  <c r="M83" i="5"/>
  <c r="N83" i="5"/>
  <c r="O83" i="5"/>
  <c r="P83" i="5"/>
  <c r="Q83" i="5"/>
  <c r="L84" i="5"/>
  <c r="M84" i="5"/>
  <c r="N84" i="5"/>
  <c r="O84" i="5"/>
  <c r="P84" i="5"/>
  <c r="Q84" i="5"/>
  <c r="L85" i="5"/>
  <c r="M85" i="5"/>
  <c r="N85" i="5"/>
  <c r="O85" i="5"/>
  <c r="P85" i="5"/>
  <c r="Q85" i="5"/>
  <c r="L86" i="5"/>
  <c r="M86" i="5"/>
  <c r="N86" i="5"/>
  <c r="O86" i="5"/>
  <c r="P86" i="5"/>
  <c r="Q86" i="5"/>
  <c r="L87" i="5"/>
  <c r="M87" i="5"/>
  <c r="N87" i="5"/>
  <c r="O87" i="5"/>
  <c r="P87" i="5"/>
  <c r="Q87" i="5"/>
  <c r="L88" i="5"/>
  <c r="M88" i="5"/>
  <c r="N88" i="5"/>
  <c r="O88" i="5"/>
  <c r="P88" i="5"/>
  <c r="Q88" i="5"/>
  <c r="L89" i="5"/>
  <c r="M89" i="5"/>
  <c r="N89" i="5"/>
  <c r="O89" i="5"/>
  <c r="P89" i="5"/>
  <c r="Q89" i="5"/>
  <c r="L90" i="5"/>
  <c r="M90" i="5"/>
  <c r="N90" i="5"/>
  <c r="O90" i="5"/>
  <c r="P90" i="5"/>
  <c r="Q90" i="5"/>
  <c r="L91" i="5"/>
  <c r="M91" i="5"/>
  <c r="N91" i="5"/>
  <c r="O91" i="5"/>
  <c r="P91" i="5"/>
  <c r="Q91" i="5"/>
  <c r="L92" i="5"/>
  <c r="M92" i="5"/>
  <c r="N92" i="5"/>
  <c r="O92" i="5"/>
  <c r="P92" i="5"/>
  <c r="Q92" i="5"/>
  <c r="L93" i="5"/>
  <c r="M93" i="5"/>
  <c r="N93" i="5"/>
  <c r="O93" i="5"/>
  <c r="P93" i="5"/>
  <c r="Q93" i="5"/>
  <c r="L94" i="5"/>
  <c r="M94" i="5"/>
  <c r="N94" i="5"/>
  <c r="O94" i="5"/>
  <c r="P94" i="5"/>
  <c r="Q94" i="5"/>
  <c r="L95" i="5"/>
  <c r="M95" i="5"/>
  <c r="N95" i="5"/>
  <c r="O95" i="5"/>
  <c r="P95" i="5"/>
  <c r="Q95" i="5"/>
  <c r="L96" i="5"/>
  <c r="M96" i="5"/>
  <c r="N96" i="5"/>
  <c r="O96" i="5"/>
  <c r="P96" i="5"/>
  <c r="Q96" i="5"/>
  <c r="L97" i="5"/>
  <c r="M97" i="5"/>
  <c r="N97" i="5"/>
  <c r="O97" i="5"/>
  <c r="P97" i="5"/>
  <c r="Q97" i="5"/>
  <c r="L98" i="5"/>
  <c r="M98" i="5"/>
  <c r="N98" i="5"/>
  <c r="O98" i="5"/>
  <c r="P98" i="5"/>
  <c r="Q98" i="5"/>
  <c r="L99" i="5"/>
  <c r="M99" i="5"/>
  <c r="N99" i="5"/>
  <c r="O99" i="5"/>
  <c r="P99" i="5"/>
  <c r="Q99" i="5"/>
  <c r="L100" i="5"/>
  <c r="M100" i="5"/>
  <c r="N100" i="5"/>
  <c r="O100" i="5"/>
  <c r="P100" i="5"/>
  <c r="Q100" i="5"/>
  <c r="L101" i="5"/>
  <c r="M101" i="5"/>
  <c r="N101" i="5"/>
  <c r="O101" i="5"/>
  <c r="P101" i="5"/>
  <c r="Q101" i="5"/>
  <c r="L102" i="5"/>
  <c r="M102" i="5"/>
  <c r="N102" i="5"/>
  <c r="O102" i="5"/>
  <c r="P102" i="5"/>
  <c r="Q102" i="5"/>
  <c r="L103" i="5"/>
  <c r="M103" i="5"/>
  <c r="N103" i="5"/>
  <c r="O103" i="5"/>
  <c r="P103" i="5"/>
  <c r="Q103" i="5"/>
  <c r="L104" i="5"/>
  <c r="M104" i="5"/>
  <c r="N104" i="5"/>
  <c r="O104" i="5"/>
  <c r="P104" i="5"/>
  <c r="Q104" i="5"/>
  <c r="L105" i="5"/>
  <c r="M105" i="5"/>
  <c r="N105" i="5"/>
  <c r="O105" i="5"/>
  <c r="P105" i="5"/>
  <c r="Q105" i="5"/>
  <c r="L106" i="5"/>
  <c r="M106" i="5"/>
  <c r="N106" i="5"/>
  <c r="O106" i="5"/>
  <c r="P106" i="5"/>
  <c r="Q106" i="5"/>
  <c r="L107" i="5"/>
  <c r="M107" i="5"/>
  <c r="N107" i="5"/>
  <c r="O107" i="5"/>
  <c r="P107" i="5"/>
  <c r="Q107" i="5"/>
  <c r="L108" i="5"/>
  <c r="M108" i="5"/>
  <c r="N108" i="5"/>
  <c r="O108" i="5"/>
  <c r="P108" i="5"/>
  <c r="Q108" i="5"/>
  <c r="L109" i="5"/>
  <c r="M109" i="5"/>
  <c r="N109" i="5"/>
  <c r="O109" i="5"/>
  <c r="P109" i="5"/>
  <c r="Q109" i="5"/>
  <c r="L110" i="5"/>
  <c r="M110" i="5"/>
  <c r="N110" i="5"/>
  <c r="O110" i="5"/>
  <c r="P110" i="5"/>
  <c r="Q110" i="5"/>
  <c r="L111" i="5"/>
  <c r="M111" i="5"/>
  <c r="N111" i="5"/>
  <c r="O111" i="5"/>
  <c r="P111" i="5"/>
  <c r="Q111" i="5"/>
  <c r="L112" i="5"/>
  <c r="M112" i="5"/>
  <c r="N112" i="5"/>
  <c r="O112" i="5"/>
  <c r="P112" i="5"/>
  <c r="Q112" i="5"/>
  <c r="L113" i="5"/>
  <c r="M113" i="5"/>
  <c r="N113" i="5"/>
  <c r="O113" i="5"/>
  <c r="P113" i="5"/>
  <c r="Q113" i="5"/>
  <c r="L114" i="5"/>
  <c r="M114" i="5"/>
  <c r="N114" i="5"/>
  <c r="O114" i="5"/>
  <c r="P114" i="5"/>
  <c r="Q114" i="5"/>
  <c r="L115" i="5"/>
  <c r="M115" i="5"/>
  <c r="N115" i="5"/>
  <c r="O115" i="5"/>
  <c r="P115" i="5"/>
  <c r="Q115" i="5"/>
  <c r="L116" i="5"/>
  <c r="M116" i="5"/>
  <c r="N116" i="5"/>
  <c r="O116" i="5"/>
  <c r="P116" i="5"/>
  <c r="Q116" i="5"/>
  <c r="L117" i="5"/>
  <c r="M117" i="5"/>
  <c r="N117" i="5"/>
  <c r="O117" i="5"/>
  <c r="P117" i="5"/>
  <c r="Q117" i="5"/>
  <c r="L118" i="5"/>
  <c r="M118" i="5"/>
  <c r="N118" i="5"/>
  <c r="O118" i="5"/>
  <c r="P118" i="5"/>
  <c r="Q118" i="5"/>
  <c r="L119" i="5"/>
  <c r="M119" i="5"/>
  <c r="N119" i="5"/>
  <c r="O119" i="5"/>
  <c r="P119" i="5"/>
  <c r="Q119" i="5"/>
  <c r="L120" i="5"/>
  <c r="M120" i="5"/>
  <c r="N120" i="5"/>
  <c r="O120" i="5"/>
  <c r="P120" i="5"/>
  <c r="Q120" i="5"/>
  <c r="L121" i="5"/>
  <c r="M121" i="5"/>
  <c r="N121" i="5"/>
  <c r="O121" i="5"/>
  <c r="P121" i="5"/>
  <c r="Q121" i="5"/>
  <c r="L122" i="5"/>
  <c r="M122" i="5"/>
  <c r="N122" i="5"/>
  <c r="O122" i="5"/>
  <c r="P122" i="5"/>
  <c r="Q122" i="5"/>
  <c r="L123" i="5"/>
  <c r="M123" i="5"/>
  <c r="N123" i="5"/>
  <c r="O123" i="5"/>
  <c r="P123" i="5"/>
  <c r="Q123" i="5"/>
  <c r="L124" i="5"/>
  <c r="M124" i="5"/>
  <c r="N124" i="5"/>
  <c r="O124" i="5"/>
  <c r="P124" i="5"/>
  <c r="Q124" i="5"/>
  <c r="L125" i="5"/>
  <c r="M125" i="5"/>
  <c r="N125" i="5"/>
  <c r="O125" i="5"/>
  <c r="P125" i="5"/>
  <c r="Q125" i="5"/>
  <c r="L126" i="5"/>
  <c r="M126" i="5"/>
  <c r="N126" i="5"/>
  <c r="O126" i="5"/>
  <c r="P126" i="5"/>
  <c r="Q126" i="5"/>
  <c r="L127" i="5"/>
  <c r="M127" i="5"/>
  <c r="N127" i="5"/>
  <c r="O127" i="5"/>
  <c r="P127" i="5"/>
  <c r="Q127" i="5"/>
  <c r="L128" i="5"/>
  <c r="M128" i="5"/>
  <c r="N128" i="5"/>
  <c r="O128" i="5"/>
  <c r="P128" i="5"/>
  <c r="Q128" i="5"/>
  <c r="L129" i="5"/>
  <c r="M129" i="5"/>
  <c r="N129" i="5"/>
  <c r="O129" i="5"/>
  <c r="P129" i="5"/>
  <c r="Q129" i="5"/>
  <c r="L130" i="5"/>
  <c r="M130" i="5"/>
  <c r="N130" i="5"/>
  <c r="O130" i="5"/>
  <c r="P130" i="5"/>
  <c r="Q130" i="5"/>
  <c r="L131" i="5"/>
  <c r="M131" i="5"/>
  <c r="N131" i="5"/>
  <c r="O131" i="5"/>
  <c r="P131" i="5"/>
  <c r="Q131" i="5"/>
  <c r="L132" i="5"/>
  <c r="M132" i="5"/>
  <c r="N132" i="5"/>
  <c r="O132" i="5"/>
  <c r="P132" i="5"/>
  <c r="Q132" i="5"/>
  <c r="L133" i="5"/>
  <c r="M133" i="5"/>
  <c r="N133" i="5"/>
  <c r="O133" i="5"/>
  <c r="P133" i="5"/>
  <c r="Q133" i="5"/>
  <c r="L134" i="5"/>
  <c r="M134" i="5"/>
  <c r="N134" i="5"/>
  <c r="O134" i="5"/>
  <c r="P134" i="5"/>
  <c r="Q134" i="5"/>
  <c r="L135" i="5"/>
  <c r="M135" i="5"/>
  <c r="N135" i="5"/>
  <c r="O135" i="5"/>
  <c r="P135" i="5"/>
  <c r="Q135" i="5"/>
  <c r="L136" i="5"/>
  <c r="M136" i="5"/>
  <c r="N136" i="5"/>
  <c r="O136" i="5"/>
  <c r="P136" i="5"/>
  <c r="Q136" i="5"/>
  <c r="L137" i="5"/>
  <c r="M137" i="5"/>
  <c r="N137" i="5"/>
  <c r="O137" i="5"/>
  <c r="P137" i="5"/>
  <c r="Q137" i="5"/>
  <c r="L138" i="5"/>
  <c r="M138" i="5"/>
  <c r="N138" i="5"/>
  <c r="O138" i="5"/>
  <c r="P138" i="5"/>
  <c r="Q138" i="5"/>
  <c r="M51" i="5"/>
  <c r="N51" i="5"/>
  <c r="O51" i="5"/>
  <c r="P51" i="5"/>
  <c r="Q51" i="5"/>
  <c r="L51" i="5"/>
  <c r="D18" i="5"/>
  <c r="L18" i="5" s="1"/>
  <c r="E18" i="5"/>
  <c r="F18" i="5"/>
  <c r="N18" i="5" s="1"/>
  <c r="G18" i="5"/>
  <c r="O18" i="5" s="1"/>
  <c r="H18" i="5"/>
  <c r="P18" i="5" s="1"/>
  <c r="I18" i="5"/>
  <c r="Q18" i="5" s="1"/>
  <c r="E10" i="5"/>
  <c r="F10" i="5"/>
  <c r="G10" i="5"/>
  <c r="H10" i="5"/>
  <c r="D10" i="5"/>
  <c r="Q37" i="5"/>
  <c r="E22" i="5"/>
  <c r="F22" i="5"/>
  <c r="G22" i="5"/>
  <c r="M6" i="5"/>
  <c r="N6" i="5"/>
  <c r="O6" i="5"/>
  <c r="P6" i="5"/>
  <c r="Q6" i="5"/>
  <c r="M7" i="5"/>
  <c r="N7" i="5"/>
  <c r="O7" i="5"/>
  <c r="P7" i="5"/>
  <c r="Q7" i="5"/>
  <c r="L7" i="5"/>
  <c r="L6" i="5"/>
  <c r="E19" i="5"/>
  <c r="E20" i="5"/>
  <c r="E21" i="5"/>
  <c r="D19" i="5"/>
  <c r="L19" i="5" s="1"/>
  <c r="G19" i="5"/>
  <c r="O19" i="5" s="1"/>
  <c r="H19" i="5"/>
  <c r="P19" i="5" s="1"/>
  <c r="I19" i="5"/>
  <c r="Q19" i="5" s="1"/>
  <c r="D20" i="5"/>
  <c r="L20" i="5" s="1"/>
  <c r="G20" i="5"/>
  <c r="O20" i="5" s="1"/>
  <c r="H20" i="5"/>
  <c r="P20" i="5" s="1"/>
  <c r="I20" i="5"/>
  <c r="Q20" i="5" s="1"/>
  <c r="D21" i="5"/>
  <c r="L21" i="5" s="1"/>
  <c r="G21" i="5"/>
  <c r="O21" i="5" s="1"/>
  <c r="H21" i="5"/>
  <c r="P21" i="5" s="1"/>
  <c r="I21" i="5"/>
  <c r="Q21" i="5" s="1"/>
  <c r="F19" i="5"/>
  <c r="N19" i="5" s="1"/>
  <c r="F21" i="5"/>
  <c r="N21" i="5" s="1"/>
  <c r="F20" i="5"/>
  <c r="N20" i="5" s="1"/>
  <c r="G14" i="5"/>
  <c r="D11" i="5"/>
  <c r="G11" i="5"/>
  <c r="O11" i="5" s="1"/>
  <c r="G12" i="5"/>
  <c r="D13" i="5"/>
  <c r="G13" i="5"/>
  <c r="O13" i="5" s="1"/>
  <c r="I11" i="5"/>
  <c r="Q11" i="5" s="1"/>
  <c r="I12" i="5"/>
  <c r="I13" i="5"/>
  <c r="Q13" i="5" s="1"/>
  <c r="H11" i="5"/>
  <c r="P11" i="5" s="1"/>
  <c r="H12" i="5"/>
  <c r="H13" i="5"/>
  <c r="P13" i="5" s="1"/>
  <c r="H14" i="5"/>
  <c r="E13" i="5"/>
  <c r="M13" i="5" s="1"/>
  <c r="E12" i="5"/>
  <c r="E11" i="5"/>
  <c r="D117" i="3"/>
  <c r="D118" i="3" s="1"/>
  <c r="E117" i="3"/>
  <c r="E118" i="3" s="1"/>
  <c r="F117" i="3"/>
  <c r="F118" i="3" s="1"/>
  <c r="G117" i="3"/>
  <c r="G118" i="3" s="1"/>
  <c r="H117" i="3"/>
  <c r="H118" i="3" s="1"/>
  <c r="C117" i="3"/>
  <c r="C118" i="3" s="1"/>
  <c r="C116" i="3"/>
  <c r="D116" i="3"/>
  <c r="E116" i="3"/>
  <c r="F116" i="3"/>
  <c r="G116" i="3"/>
  <c r="H116" i="3"/>
  <c r="P37" i="5" l="1"/>
  <c r="H22" i="5"/>
  <c r="I14" i="5"/>
  <c r="Q49" i="5"/>
  <c r="Q12" i="5"/>
  <c r="M12" i="5"/>
  <c r="P12" i="5"/>
  <c r="O12" i="5"/>
  <c r="M18" i="5"/>
  <c r="M20" i="5"/>
  <c r="M21" i="5"/>
  <c r="M19" i="5"/>
  <c r="O10" i="5"/>
  <c r="P10" i="5"/>
  <c r="Q10" i="5"/>
  <c r="L10" i="5"/>
  <c r="M10" i="5"/>
  <c r="N10" i="5"/>
  <c r="M11" i="5"/>
  <c r="Q9" i="5"/>
  <c r="N9" i="5"/>
  <c r="O9" i="5"/>
  <c r="P9" i="5"/>
  <c r="M9" i="5"/>
  <c r="I22" i="5"/>
  <c r="L11" i="5"/>
  <c r="L12" i="5"/>
  <c r="L13" i="5"/>
  <c r="D22" i="5"/>
  <c r="N22" i="5" s="1"/>
  <c r="D14" i="5"/>
  <c r="E14" i="5"/>
  <c r="M14" i="5" l="1"/>
  <c r="O14" i="5"/>
  <c r="Q14" i="5"/>
  <c r="L14" i="5"/>
  <c r="P14" i="5"/>
  <c r="O22" i="5"/>
  <c r="L22" i="5"/>
  <c r="P22" i="5"/>
  <c r="M22" i="5"/>
  <c r="Q22" i="5"/>
</calcChain>
</file>

<file path=xl/sharedStrings.xml><?xml version="1.0" encoding="utf-8"?>
<sst xmlns="http://schemas.openxmlformats.org/spreadsheetml/2006/main" count="729" uniqueCount="241">
  <si>
    <t>Overall Score (Basic)</t>
  </si>
  <si>
    <t>Overall Score (Standard)</t>
  </si>
  <si>
    <t>Overall Score (Extended)</t>
  </si>
  <si>
    <t>LongGOP Score (Standard)</t>
  </si>
  <si>
    <t>LongGOP</t>
  </si>
  <si>
    <t>Intraframe Score (Standard)</t>
  </si>
  <si>
    <t>Intraframe</t>
  </si>
  <si>
    <t>RAW Score (Standard)</t>
  </si>
  <si>
    <t>RAW</t>
  </si>
  <si>
    <t>Fusion Score (Standard)</t>
  </si>
  <si>
    <t>Fusion</t>
  </si>
  <si>
    <t>AI</t>
  </si>
  <si>
    <t>LongGOP Score (Extended)</t>
  </si>
  <si>
    <t>Intraframe Score (Extended)</t>
  </si>
  <si>
    <t>RAW Score (Extended)</t>
  </si>
  <si>
    <t>Fusion Score (Extended)</t>
  </si>
  <si>
    <t>Encoding - H.264 50Mbps 8-bit UHD</t>
  </si>
  <si>
    <t>fps</t>
  </si>
  <si>
    <t>Encoding - HEVC 50Mbps 8-bit UHD</t>
  </si>
  <si>
    <t>Encoding - HEVC 60Mbps 10-bit UHD</t>
  </si>
  <si>
    <t>Encoding - DNxHR LB UHD</t>
  </si>
  <si>
    <t>Encoding - DNxHR SQ UHD</t>
  </si>
  <si>
    <t>Encoding - DNxHR HQX UHD</t>
  </si>
  <si>
    <t>Encoding - ProRes 422 Proxy UHD</t>
  </si>
  <si>
    <t>Encoding - ProRes 422 HQ UHD</t>
  </si>
  <si>
    <t>Encoding - ProRes 4444 UHD</t>
  </si>
  <si>
    <t>Processing - 4K H.264 150Mbps 420 8-bit</t>
  </si>
  <si>
    <t>Processing - 4K H.264 150Mbps 420 8-bit 4x MultiStream</t>
  </si>
  <si>
    <t>Processing - 4K HEVC 100Mbps 422 10-bit</t>
  </si>
  <si>
    <t>Processing - 4K HEVC 100Mbps 422 10-bit 4x MultiStream</t>
  </si>
  <si>
    <t>Processing - 8K HEVC 100Mbps 420 8-bit</t>
  </si>
  <si>
    <t>Processing - 4K DNxHR LB</t>
  </si>
  <si>
    <t>Processing - 4K DNxHR SQ</t>
  </si>
  <si>
    <t>Processing - 4K ProRes 422 Proxy</t>
  </si>
  <si>
    <t>Processing - 4K ProRes 422</t>
  </si>
  <si>
    <t>Processing - 4K ProRes 422 4x MultiStream</t>
  </si>
  <si>
    <t>Processing - 4K Canon Cinema RAW Light</t>
  </si>
  <si>
    <t>Processing - 4K ARRIRAW</t>
  </si>
  <si>
    <t>Processing - 4K Nikon N-RAW</t>
  </si>
  <si>
    <t>Processing - 5K Sony X-OCN</t>
  </si>
  <si>
    <t>Processing - 4.6K BRAW</t>
  </si>
  <si>
    <t>Processing - 4K RED R3D</t>
  </si>
  <si>
    <t>Processing - 4K RED R3D 4x MultiStream</t>
  </si>
  <si>
    <t>Processing - 8K RED R3D</t>
  </si>
  <si>
    <t>Real World - YouTube Gamer</t>
  </si>
  <si>
    <t>Real World - Behind the Scenes</t>
  </si>
  <si>
    <t>Real World - Behind the Scenes (ProRes)</t>
  </si>
  <si>
    <t>NEW GPU Effects - Film Look Creator</t>
  </si>
  <si>
    <t>GPU Effects - Color Node x30</t>
  </si>
  <si>
    <t>GPU Effects - Temporal NR (2 Frames Better)</t>
  </si>
  <si>
    <t>GPU Effects - Film Grain</t>
  </si>
  <si>
    <t>GPU Effects - Lens Flare</t>
  </si>
  <si>
    <t>GPU Effects - Sharpen x3</t>
  </si>
  <si>
    <t>GPU Effects - Temporal NR (2 Frames Better) x3</t>
  </si>
  <si>
    <t>GPU Effects - Spatial NR (Better)</t>
  </si>
  <si>
    <t>GPU Effects - Lens Blur x5</t>
  </si>
  <si>
    <t>GPU Effects - Optical Flow (50% Enhanced Better)</t>
  </si>
  <si>
    <t>Fusion - 3D Lower 3rd</t>
  </si>
  <si>
    <t>Fusion - 3D Title</t>
  </si>
  <si>
    <t>Fusion - Phone Composite UHD</t>
  </si>
  <si>
    <t>Fusion - 3D Backlit Text</t>
  </si>
  <si>
    <t>Fusion - Digital Glitch</t>
  </si>
  <si>
    <t>Fusion - Turbulant Particles</t>
  </si>
  <si>
    <t>NEW AI Render - Voice Isolation (10 Tracks)</t>
  </si>
  <si>
    <t>NEW AI Render - Blemish Removal</t>
  </si>
  <si>
    <t>NEW AI Render - Beauty</t>
  </si>
  <si>
    <t>NEW AI Render - Face Reshaper</t>
  </si>
  <si>
    <t>NEW AI Render - Face Age Transformer</t>
  </si>
  <si>
    <t>NEW AI Render - CineFocus (Faster)</t>
  </si>
  <si>
    <t>NEW AI Render - UltraSharpen</t>
  </si>
  <si>
    <t>NEW AI Render - Speed Warp 25% (Faster)</t>
  </si>
  <si>
    <t>NEW AI Render - Speed Warp 25% (Better)</t>
  </si>
  <si>
    <t>NEW AI Render - UltraNR v2</t>
  </si>
  <si>
    <t>AI Render - Super Scale (2x)</t>
  </si>
  <si>
    <t>AI Render - Super Scale (2x Enhanced)</t>
  </si>
  <si>
    <t>AI Render - Depth Map v2 (Faster)</t>
  </si>
  <si>
    <t>AI Render - Depth Map v2 (Better)</t>
  </si>
  <si>
    <t>AI Render - Optical Flow (50% Speed Warp)</t>
  </si>
  <si>
    <t>AI Render - Face Refinement v2</t>
  </si>
  <si>
    <t>AI Render - Relight</t>
  </si>
  <si>
    <t>NEW AI RunTime - Audio Transcription (Speaker Detection)</t>
  </si>
  <si>
    <t>x-realtime</t>
  </si>
  <si>
    <t>NEW AI RunTime - Audio Classification</t>
  </si>
  <si>
    <t>NEW AI RunTime - Motion Deblur</t>
  </si>
  <si>
    <t>NEW* AI RunTime - Speech Generator</t>
  </si>
  <si>
    <t>NEW* AI RunTime - IntelliSearch (Faster)</t>
  </si>
  <si>
    <t>NEW* AI RunTime - IntelliSearch (Better)</t>
  </si>
  <si>
    <t>NEW* AI RunTime - IntelliSearch (Better - Identify Faces)</t>
  </si>
  <si>
    <t>NEW* AI RunTime - Slate Analysis</t>
  </si>
  <si>
    <t>AI RunTime - Audio Transcription</t>
  </si>
  <si>
    <t>AI RunTime - Video Stabilization</t>
  </si>
  <si>
    <t>AI RunTime - Smart Reframe</t>
  </si>
  <si>
    <t>AI RunTime - Magic Mask v2 Tracking (Faster)</t>
  </si>
  <si>
    <t>AI RunTime - Magic Mask v2 Tracking (Better)</t>
  </si>
  <si>
    <t>AI RunTime - Create Subtitles from Audio</t>
  </si>
  <si>
    <t>AI RunTime - Scene Cut Detection</t>
  </si>
  <si>
    <t>AMD Ryzen 9 5950X 16-Core Processor</t>
  </si>
  <si>
    <t>AMD Radeon RX 7900 XTX</t>
  </si>
  <si>
    <t>Apple M5 Max</t>
  </si>
  <si>
    <t>units</t>
  </si>
  <si>
    <t>NVIDIA GeForce RTX 5080</t>
  </si>
  <si>
    <t>13th Gen Intel Core i9-13900K</t>
  </si>
  <si>
    <t>NVIDIA GeForce RTX 3080</t>
  </si>
  <si>
    <t>Baseline</t>
  </si>
  <si>
    <t>IntraFrame</t>
  </si>
  <si>
    <t>Photography</t>
  </si>
  <si>
    <t>Video Editing</t>
  </si>
  <si>
    <t>VFX</t>
  </si>
  <si>
    <t>Video Editing Score</t>
  </si>
  <si>
    <t>VFX Score</t>
  </si>
  <si>
    <t>AI Score</t>
  </si>
  <si>
    <t>Photography Score</t>
  </si>
  <si>
    <t>CPU Baseline</t>
  </si>
  <si>
    <t>GPU Baseline</t>
  </si>
  <si>
    <t>CPU Baseline Score</t>
  </si>
  <si>
    <t>GPU Baseline Score</t>
  </si>
  <si>
    <t>Baseline Description</t>
  </si>
  <si>
    <t>AI - Audio</t>
  </si>
  <si>
    <t>AI - Media Intelligence</t>
  </si>
  <si>
    <t>Test</t>
  </si>
  <si>
    <t>Category</t>
  </si>
  <si>
    <t>NEW Photo - Export JPEG - Canon</t>
  </si>
  <si>
    <t>NEW Photo - Export TIFF - Canon</t>
  </si>
  <si>
    <t>NEW Photo - Export JPEG - Nikon</t>
  </si>
  <si>
    <t>NEW Photo - Export TIFF - Nikon</t>
  </si>
  <si>
    <t>NEW Photo - Export JPEG - Sony</t>
  </si>
  <si>
    <t>NEW Photo - Export TIFF - Sony</t>
  </si>
  <si>
    <t>NEW Photo - Export JPEG - Panasonic</t>
  </si>
  <si>
    <t>NEW Photo - Export TIFF - Panasonic</t>
  </si>
  <si>
    <t>Photo Export</t>
  </si>
  <si>
    <t>Photo Effects</t>
  </si>
  <si>
    <t>Comprehensive</t>
  </si>
  <si>
    <t>Test Count</t>
  </si>
  <si>
    <t>Estimated completion time (Min)</t>
  </si>
  <si>
    <t>Primary Score</t>
  </si>
  <si>
    <t>Category Score</t>
  </si>
  <si>
    <t>Editing Effects</t>
  </si>
  <si>
    <t>Visual Effects</t>
  </si>
  <si>
    <t>Weights</t>
  </si>
  <si>
    <t>We don't really want the AI tests to be almost half of the Video Editing score, for example.</t>
  </si>
  <si>
    <t>Benchmark Name</t>
  </si>
  <si>
    <t>Puget Bench for DaVinci Resolve</t>
  </si>
  <si>
    <t>Benchmark Version</t>
  </si>
  <si>
    <t>3.0.0-dev.3</t>
  </si>
  <si>
    <t>Application Name</t>
  </si>
  <si>
    <t>DaVinci Resolve Studio</t>
  </si>
  <si>
    <t>Application Version</t>
  </si>
  <si>
    <t>images per second</t>
  </si>
  <si>
    <t>N/A</t>
  </si>
  <si>
    <t>NEW GPU Effects - Optical Flow (50% Standard Faster)</t>
  </si>
  <si>
    <t>AI Editing Effects</t>
  </si>
  <si>
    <t>AI Visual Effects</t>
  </si>
  <si>
    <t>AI Audio</t>
  </si>
  <si>
    <t>AI Media Intelligence</t>
  </si>
  <si>
    <t>AI Editing Effect</t>
  </si>
  <si>
    <t>Requires a TON of VRAM</t>
  </si>
  <si>
    <t>NEW Editing Effects - Film Look Creator</t>
  </si>
  <si>
    <t>Editing Effects - Color Node x30</t>
  </si>
  <si>
    <t>Editing Effects - Sharpen x3</t>
  </si>
  <si>
    <t>Editing Effects - Temporal NR (2 Frames Better)</t>
  </si>
  <si>
    <t>Editing Effects - Temporal NR (2 Frames Better) x3</t>
  </si>
  <si>
    <t>Editing Effects - Spatial NR (Better)</t>
  </si>
  <si>
    <t>NEW Visual Effects - Optical Flow (50% Standard Faster)</t>
  </si>
  <si>
    <t>Visual Effects - Optical Flow (50% Enhanced Better)</t>
  </si>
  <si>
    <t>Visual Effects - Film Grain</t>
  </si>
  <si>
    <t>Visual Effects - Lens Flare</t>
  </si>
  <si>
    <t>Visual Effects - Lens Blur x5</t>
  </si>
  <si>
    <t>NEW AI Editing Effects - UltraSharpen</t>
  </si>
  <si>
    <t>NEW AI Editing Effects - UltraNR v2</t>
  </si>
  <si>
    <t>AI Editing Effects - Super Scale (2x)</t>
  </si>
  <si>
    <t>AI Editing Effects - Super Scale (2x Enhanced)</t>
  </si>
  <si>
    <t>NEW AI Editing Effects - Motion Deblur</t>
  </si>
  <si>
    <t>AI Editing Effects - Video Stabilization</t>
  </si>
  <si>
    <t>AI Editing Effects - Smart Reframe</t>
  </si>
  <si>
    <t>NEW AI Visual Effects - Blemish Removal</t>
  </si>
  <si>
    <t>NEW AI Visual Effects - Beauty</t>
  </si>
  <si>
    <t>NEW AI Visual Effects - Face Reshaper</t>
  </si>
  <si>
    <t>NEW AI Visual Effects - Face Age Transformer</t>
  </si>
  <si>
    <t>NEW AI Visual Effects - CineFocus (Faster)</t>
  </si>
  <si>
    <t>AI Visual Effects - Face Refinement v2</t>
  </si>
  <si>
    <t>AI Visual Effects - Relight</t>
  </si>
  <si>
    <t>NEW AI Visual Effects - Speed Warp 25% (Faster)</t>
  </si>
  <si>
    <t>NEW AI Visual Effects - Speed Warp 25% (Better)</t>
  </si>
  <si>
    <t>AI Visual Effects - Optical Flow (50% Speed Warp)</t>
  </si>
  <si>
    <t>AI Visual Effects - Depth Map v2 (Faster)</t>
  </si>
  <si>
    <t>AI Visual Effects - Depth Map v2 (Better)</t>
  </si>
  <si>
    <t>AI Visual Effects - Magic Mask v2 Tracking (Faster)</t>
  </si>
  <si>
    <t>AI Visual Effects - Magic Mask v2 Tracking (Better)</t>
  </si>
  <si>
    <t>NEW AI Audio - Voice Isolation (10 Tracks)</t>
  </si>
  <si>
    <t>NEW* AI Audio - Speech Generator</t>
  </si>
  <si>
    <t>NEW AI Audio - Audio Transcription (Speaker Detection)</t>
  </si>
  <si>
    <t>AI Audio - Audio Transcription</t>
  </si>
  <si>
    <t>AI Audio - Create Subtitles from Audio</t>
  </si>
  <si>
    <t>NEW AI Media Intelligence - Audio Classification</t>
  </si>
  <si>
    <t>NEW* AI Media Intelligence - IntelliSearch (Faster)</t>
  </si>
  <si>
    <t>NEW* AI Media Intelligence - IntelliSearch (Better)</t>
  </si>
  <si>
    <t>NEW* AI Media Intelligence - Slate Analysis</t>
  </si>
  <si>
    <t>AI Media Intelligence - Scene Cut Detection</t>
  </si>
  <si>
    <t>NEW Photo Export - JPEG - Canon</t>
  </si>
  <si>
    <t>NEW Photo Export - TIFF - Canon</t>
  </si>
  <si>
    <t>NEW Photo Export - JPEG - Nikon</t>
  </si>
  <si>
    <t>NEW Photo Export - TIFF - Nikon</t>
  </si>
  <si>
    <t>NEW Photo Export - JPEG - Sony</t>
  </si>
  <si>
    <t>NEW Photo Export - TIFF - Sony</t>
  </si>
  <si>
    <t>NEW Photo Export - JPEG - Panasonic</t>
  </si>
  <si>
    <t>NEW Photo Export - TIFF - Panasonic</t>
  </si>
  <si>
    <t>Editing Effects Score (Standard)</t>
  </si>
  <si>
    <t>Visual Effects Score (Standard)</t>
  </si>
  <si>
    <t>AI Editing Effects Score (Standard)</t>
  </si>
  <si>
    <t>AI Visual Effects Score (Standard)</t>
  </si>
  <si>
    <t>AI Audio Score (Standard)</t>
  </si>
  <si>
    <t>AI Media Intelligence Score (Standard)</t>
  </si>
  <si>
    <t>Editing Effects Score (Extended)</t>
  </si>
  <si>
    <t>Visual Effects Score (Extended)</t>
  </si>
  <si>
    <t>AI Editing Effects Score (Extended)</t>
  </si>
  <si>
    <t>AI Visual Effects Score (Extended)</t>
  </si>
  <si>
    <t>AI Audio Score (Extended)</t>
  </si>
  <si>
    <t>AI Media Intelligence Score (Extended)</t>
  </si>
  <si>
    <t>Photo Export Score (Extended)</t>
  </si>
  <si>
    <t>Photo Effects Score (Extended)</t>
  </si>
  <si>
    <t>Requires at least 16GB of VRAM</t>
  </si>
  <si>
    <t>Requires 12GB of VRAM</t>
  </si>
  <si>
    <t>Could combat by adding weights to each category, based on the Primary Score (Inc. Baselines).</t>
  </si>
  <si>
    <t>Due to breaking up the AI tests into multiple categories, the issue of weighting is accentuated.</t>
  </si>
  <si>
    <t>Photo Export Score (Standard)</t>
  </si>
  <si>
    <t>Photo Effects Score (Standard)</t>
  </si>
  <si>
    <t>NEW Photo Effects - Open FX</t>
  </si>
  <si>
    <t>NEW Photo Effects - Fusion</t>
  </si>
  <si>
    <t>NEW Photo Effects - AI UltraNR</t>
  </si>
  <si>
    <t>Apple M3 Max</t>
  </si>
  <si>
    <t>Crashes on NVIDIA GPUs - Or might be VRAM issue?</t>
  </si>
  <si>
    <t>NVIDIA RTX Spark N1X (6144-core Blackwell RTX GPU)</t>
  </si>
  <si>
    <t>NVIDIA RTX Spark N1X (6144-core GPU, 20-core CPU)</t>
  </si>
  <si>
    <t>AMD Ryzen 7 9700X 8-Core Processor</t>
  </si>
  <si>
    <t>21.1.2</t>
  </si>
  <si>
    <t>Primary Score (Standard Tests)</t>
  </si>
  <si>
    <t>Primary Score (Extended Tests)</t>
  </si>
  <si>
    <t>Baselines are NOT Maximum performance</t>
  </si>
  <si>
    <t>Represent CPU performance with minimum required RAM (IntraFrame, Fusion, Photo Export)</t>
  </si>
  <si>
    <t>Represent GPU performance with minimum required VRAM (LongGOP, RAW, Editing Effects, AI)</t>
  </si>
  <si>
    <t>VS 9700X/RTX 5080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</si>
</sst>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7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6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theme="9" tint="0.39997558519241921"/>
      <name val="Calibri"/>
      <family val="2"/>
      <scheme val="minor"/>
    </font>
    <font>
      <sz val="11"/>
      <color theme="8" tint="0.39997558519241921"/>
      <name val="Calibri"/>
      <family val="2"/>
      <scheme val="minor"/>
    </font>
    <font>
      <sz val="11"/>
      <color theme="7" tint="0.59999389629810485"/>
      <name val="Calibri"/>
      <family val="2"/>
      <scheme val="minor"/>
    </font>
    <font>
      <sz val="11"/>
      <color theme="6" tint="0.59999389629810485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3" tint="0.59999389629810485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0" fillId="16" borderId="0" applyNumberFormat="0" applyBorder="0" applyAlignment="0" applyProtection="0"/>
    <xf numFmtId="0" fontId="21" fillId="17" borderId="0" applyNumberFormat="0" applyBorder="0" applyAlignment="0" applyProtection="0"/>
    <xf numFmtId="0" fontId="22" fillId="18" borderId="2" applyNumberFormat="0" applyAlignment="0" applyProtection="0"/>
    <xf numFmtId="0" fontId="23" fillId="19" borderId="2" applyNumberFormat="0" applyAlignment="0" applyProtection="0"/>
  </cellStyleXfs>
  <cellXfs count="49">
    <xf numFmtId="0" fontId="0" fillId="0" borderId="0" xfId="0"/>
    <xf numFmtId="9" fontId="0" fillId="0" borderId="0" xfId="1" applyFont="1"/>
    <xf numFmtId="0" fontId="2" fillId="0" borderId="0" xfId="0" applyFont="1"/>
    <xf numFmtId="0" fontId="5" fillId="0" borderId="0" xfId="0" applyFont="1"/>
    <xf numFmtId="0" fontId="0" fillId="0" borderId="1" xfId="0" applyBorder="1"/>
    <xf numFmtId="0" fontId="8" fillId="3" borderId="1" xfId="0" applyFont="1" applyFill="1" applyBorder="1"/>
    <xf numFmtId="0" fontId="7" fillId="4" borderId="1" xfId="0" applyFont="1" applyFill="1" applyBorder="1"/>
    <xf numFmtId="0" fontId="6" fillId="5" borderId="1" xfId="0" applyFont="1" applyFill="1" applyBorder="1"/>
    <xf numFmtId="0" fontId="10" fillId="6" borderId="1" xfId="0" applyFont="1" applyFill="1" applyBorder="1"/>
    <xf numFmtId="0" fontId="11" fillId="2" borderId="1" xfId="0" applyFont="1" applyFill="1" applyBorder="1"/>
    <xf numFmtId="0" fontId="9" fillId="7" borderId="1" xfId="0" applyFont="1" applyFill="1" applyBorder="1"/>
    <xf numFmtId="0" fontId="12" fillId="8" borderId="1" xfId="0" applyFont="1" applyFill="1" applyBorder="1"/>
    <xf numFmtId="0" fontId="13" fillId="9" borderId="1" xfId="0" applyFont="1" applyFill="1" applyBorder="1"/>
    <xf numFmtId="0" fontId="14" fillId="10" borderId="1" xfId="0" applyFont="1" applyFill="1" applyBorder="1"/>
    <xf numFmtId="0" fontId="15" fillId="11" borderId="1" xfId="0" applyFont="1" applyFill="1" applyBorder="1"/>
    <xf numFmtId="0" fontId="16" fillId="12" borderId="1" xfId="0" applyFont="1" applyFill="1" applyBorder="1"/>
    <xf numFmtId="0" fontId="3" fillId="13" borderId="0" xfId="0" applyFont="1" applyFill="1"/>
    <xf numFmtId="0" fontId="18" fillId="13" borderId="0" xfId="0" applyFont="1" applyFill="1"/>
    <xf numFmtId="0" fontId="4" fillId="13" borderId="0" xfId="0" applyFont="1" applyFill="1"/>
    <xf numFmtId="0" fontId="19" fillId="14" borderId="1" xfId="0" applyFont="1" applyFill="1" applyBorder="1"/>
    <xf numFmtId="0" fontId="17" fillId="3" borderId="0" xfId="0" applyFont="1" applyFill="1"/>
    <xf numFmtId="0" fontId="17" fillId="4" borderId="0" xfId="0" applyFont="1" applyFill="1"/>
    <xf numFmtId="0" fontId="17" fillId="5" borderId="0" xfId="0" applyFont="1" applyFill="1"/>
    <xf numFmtId="0" fontId="0" fillId="15" borderId="0" xfId="0" applyFill="1"/>
    <xf numFmtId="0" fontId="17" fillId="14" borderId="0" xfId="0" applyFont="1" applyFill="1"/>
    <xf numFmtId="0" fontId="17" fillId="2" borderId="0" xfId="0" applyFont="1" applyFill="1"/>
    <xf numFmtId="0" fontId="17" fillId="10" borderId="0" xfId="0" applyFont="1" applyFill="1"/>
    <xf numFmtId="0" fontId="17" fillId="11" borderId="0" xfId="0" applyFont="1" applyFill="1"/>
    <xf numFmtId="0" fontId="17" fillId="12" borderId="0" xfId="0" applyFont="1" applyFill="1"/>
    <xf numFmtId="0" fontId="20" fillId="16" borderId="0" xfId="2"/>
    <xf numFmtId="0" fontId="17" fillId="8" borderId="1" xfId="0" applyFont="1" applyFill="1" applyBorder="1"/>
    <xf numFmtId="0" fontId="17" fillId="9" borderId="1" xfId="0" applyFont="1" applyFill="1" applyBorder="1"/>
    <xf numFmtId="0" fontId="21" fillId="17" borderId="0" xfId="3"/>
    <xf numFmtId="0" fontId="22" fillId="18" borderId="2" xfId="4"/>
    <xf numFmtId="0" fontId="17" fillId="3" borderId="1" xfId="0" applyFont="1" applyFill="1" applyBorder="1"/>
    <xf numFmtId="0" fontId="17" fillId="4" borderId="1" xfId="0" applyFont="1" applyFill="1" applyBorder="1"/>
    <xf numFmtId="0" fontId="17" fillId="5" borderId="1" xfId="0" applyFont="1" applyFill="1" applyBorder="1"/>
    <xf numFmtId="0" fontId="17" fillId="6" borderId="1" xfId="0" applyFont="1" applyFill="1" applyBorder="1"/>
    <xf numFmtId="0" fontId="17" fillId="2" borderId="1" xfId="0" applyFont="1" applyFill="1" applyBorder="1"/>
    <xf numFmtId="0" fontId="4" fillId="7" borderId="1" xfId="0" applyFont="1" applyFill="1" applyBorder="1"/>
    <xf numFmtId="0" fontId="17" fillId="11" borderId="1" xfId="0" applyFont="1" applyFill="1" applyBorder="1"/>
    <xf numFmtId="0" fontId="20" fillId="16" borderId="2" xfId="2" applyBorder="1"/>
    <xf numFmtId="1" fontId="23" fillId="19" borderId="2" xfId="5" applyNumberFormat="1"/>
    <xf numFmtId="1" fontId="23" fillId="19" borderId="2" xfId="5" applyNumberFormat="1" applyAlignment="1">
      <alignment horizontal="right"/>
    </xf>
    <xf numFmtId="0" fontId="3" fillId="4" borderId="0" xfId="0" applyFont="1" applyFill="1"/>
    <xf numFmtId="0" fontId="0" fillId="4" borderId="0" xfId="0" applyFill="1"/>
    <xf numFmtId="0" fontId="17" fillId="14" borderId="1" xfId="0" applyFont="1" applyFill="1" applyBorder="1"/>
    <xf numFmtId="0" fontId="0" fillId="20" borderId="0" xfId="0" applyFill="1"/>
    <xf numFmtId="170" fontId="0" fillId="0" borderId="0" xfId="0" applyNumberFormat="1"/>
  </cellXfs>
  <cellStyles count="6">
    <cellStyle name="Bad" xfId="2" builtinId="27"/>
    <cellStyle name="Calculation" xfId="5" builtinId="22"/>
    <cellStyle name="Input" xfId="4" builtinId="20"/>
    <cellStyle name="Neutral" xfId="3" builtinId="2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73781-CDDF-448B-836F-4CD8D516B595}">
  <dimension ref="A1:K118"/>
  <sheetViews>
    <sheetView topLeftCell="A19" workbookViewId="0">
      <selection activeCell="J20" sqref="J20"/>
    </sheetView>
  </sheetViews>
  <sheetFormatPr defaultRowHeight="15" x14ac:dyDescent="0.25"/>
  <cols>
    <col min="1" max="1" width="50.5703125" bestFit="1" customWidth="1"/>
    <col min="2" max="2" width="28.42578125" bestFit="1" customWidth="1"/>
    <col min="3" max="4" width="20.28515625" customWidth="1"/>
    <col min="5" max="6" width="24.42578125" bestFit="1" customWidth="1"/>
    <col min="7" max="7" width="20.28515625" customWidth="1"/>
    <col min="8" max="8" width="24.42578125" bestFit="1" customWidth="1"/>
    <col min="9" max="9" width="3.5703125" customWidth="1"/>
    <col min="10" max="10" width="20" customWidth="1"/>
    <col min="11" max="11" width="80.42578125" bestFit="1" customWidth="1"/>
    <col min="12" max="12" width="28.85546875" bestFit="1" customWidth="1"/>
    <col min="13" max="15" width="12" customWidth="1"/>
    <col min="16" max="16" width="11.42578125" bestFit="1" customWidth="1"/>
    <col min="18" max="18" width="14.140625" bestFit="1" customWidth="1"/>
    <col min="19" max="24" width="17.140625" customWidth="1"/>
  </cols>
  <sheetData>
    <row r="1" spans="1:11" ht="21" x14ac:dyDescent="0.35">
      <c r="C1" s="3" t="s">
        <v>103</v>
      </c>
      <c r="D1" s="3" t="s">
        <v>106</v>
      </c>
      <c r="E1" s="3" t="s">
        <v>107</v>
      </c>
      <c r="F1" s="3" t="s">
        <v>11</v>
      </c>
      <c r="G1" s="3" t="s">
        <v>105</v>
      </c>
      <c r="H1" s="3" t="s">
        <v>131</v>
      </c>
    </row>
    <row r="2" spans="1:11" ht="14.45" customHeight="1" x14ac:dyDescent="0.25">
      <c r="A2" s="16" t="s">
        <v>134</v>
      </c>
      <c r="B2" s="16"/>
      <c r="C2" s="18"/>
      <c r="D2" s="18"/>
      <c r="E2" s="18"/>
      <c r="F2" s="18"/>
      <c r="G2" s="18"/>
      <c r="H2" s="18"/>
      <c r="J2" s="2" t="s">
        <v>116</v>
      </c>
    </row>
    <row r="3" spans="1:11" ht="14.45" customHeight="1" x14ac:dyDescent="0.25">
      <c r="B3" s="2"/>
      <c r="C3" t="s">
        <v>114</v>
      </c>
      <c r="D3" t="s">
        <v>108</v>
      </c>
      <c r="E3" t="s">
        <v>109</v>
      </c>
      <c r="F3" t="s">
        <v>110</v>
      </c>
      <c r="G3" t="s">
        <v>111</v>
      </c>
      <c r="H3" t="s">
        <v>114</v>
      </c>
      <c r="J3" t="s">
        <v>112</v>
      </c>
      <c r="K3" t="s">
        <v>238</v>
      </c>
    </row>
    <row r="4" spans="1:11" ht="14.45" customHeight="1" x14ac:dyDescent="0.25">
      <c r="B4" s="2"/>
      <c r="C4" t="s">
        <v>115</v>
      </c>
      <c r="D4" t="s">
        <v>114</v>
      </c>
      <c r="E4" t="s">
        <v>114</v>
      </c>
      <c r="F4" t="s">
        <v>114</v>
      </c>
      <c r="G4" t="s">
        <v>114</v>
      </c>
      <c r="H4" t="s">
        <v>115</v>
      </c>
      <c r="J4" t="s">
        <v>113</v>
      </c>
      <c r="K4" t="s">
        <v>239</v>
      </c>
    </row>
    <row r="5" spans="1:11" ht="14.45" customHeight="1" x14ac:dyDescent="0.35">
      <c r="B5" s="2"/>
      <c r="C5" s="3"/>
      <c r="D5" t="s">
        <v>115</v>
      </c>
      <c r="E5" t="s">
        <v>115</v>
      </c>
      <c r="F5" t="s">
        <v>115</v>
      </c>
      <c r="G5" t="s">
        <v>115</v>
      </c>
      <c r="H5" t="s">
        <v>108</v>
      </c>
      <c r="K5" t="s">
        <v>237</v>
      </c>
    </row>
    <row r="6" spans="1:11" ht="14.45" customHeight="1" x14ac:dyDescent="0.35">
      <c r="B6" s="2"/>
      <c r="C6" s="3"/>
      <c r="H6" t="s">
        <v>109</v>
      </c>
    </row>
    <row r="7" spans="1:11" ht="14.45" customHeight="1" x14ac:dyDescent="0.35">
      <c r="B7" s="2"/>
      <c r="C7" s="3"/>
      <c r="H7" t="s">
        <v>110</v>
      </c>
    </row>
    <row r="8" spans="1:11" ht="14.45" customHeight="1" x14ac:dyDescent="0.35">
      <c r="B8" s="2"/>
      <c r="C8" s="3"/>
      <c r="H8" t="s">
        <v>111</v>
      </c>
    </row>
    <row r="9" spans="1:11" ht="14.45" customHeight="1" x14ac:dyDescent="0.35">
      <c r="B9" s="2"/>
      <c r="C9" s="3"/>
    </row>
    <row r="10" spans="1:11" ht="14.45" customHeight="1" x14ac:dyDescent="0.35">
      <c r="A10" s="16" t="s">
        <v>135</v>
      </c>
      <c r="B10" s="16"/>
      <c r="C10" s="17"/>
      <c r="D10" s="17"/>
      <c r="E10" s="17"/>
      <c r="F10" s="17"/>
      <c r="G10" s="17"/>
      <c r="H10" s="17"/>
      <c r="K10" s="2" t="s">
        <v>138</v>
      </c>
    </row>
    <row r="11" spans="1:11" ht="14.45" customHeight="1" x14ac:dyDescent="0.35">
      <c r="A11" t="s">
        <v>4</v>
      </c>
      <c r="B11" s="2"/>
      <c r="C11" s="3"/>
      <c r="D11" s="20" t="s">
        <v>4</v>
      </c>
      <c r="E11" s="3"/>
      <c r="F11" s="3"/>
      <c r="G11" s="3"/>
      <c r="H11" s="20" t="s">
        <v>4</v>
      </c>
      <c r="K11" t="s">
        <v>223</v>
      </c>
    </row>
    <row r="12" spans="1:11" ht="14.45" customHeight="1" x14ac:dyDescent="0.35">
      <c r="A12" t="s">
        <v>104</v>
      </c>
      <c r="B12" s="2"/>
      <c r="C12" s="3"/>
      <c r="D12" s="21" t="s">
        <v>104</v>
      </c>
      <c r="E12" s="21" t="s">
        <v>104</v>
      </c>
      <c r="F12" s="3"/>
      <c r="G12" s="3"/>
      <c r="H12" s="21" t="s">
        <v>104</v>
      </c>
      <c r="K12" t="s">
        <v>139</v>
      </c>
    </row>
    <row r="13" spans="1:11" ht="14.45" customHeight="1" x14ac:dyDescent="0.35">
      <c r="A13" t="s">
        <v>8</v>
      </c>
      <c r="B13" s="2"/>
      <c r="C13" s="3"/>
      <c r="D13" s="22" t="s">
        <v>8</v>
      </c>
      <c r="E13" s="3"/>
      <c r="F13" s="3"/>
      <c r="G13" s="3"/>
      <c r="H13" s="22" t="s">
        <v>8</v>
      </c>
      <c r="K13" t="s">
        <v>222</v>
      </c>
    </row>
    <row r="14" spans="1:11" ht="14.45" customHeight="1" x14ac:dyDescent="0.35">
      <c r="A14" t="s">
        <v>136</v>
      </c>
      <c r="B14" s="2"/>
      <c r="C14" s="3"/>
      <c r="D14" s="23" t="s">
        <v>136</v>
      </c>
      <c r="F14" s="3"/>
      <c r="G14" s="3"/>
      <c r="H14" s="23" t="s">
        <v>136</v>
      </c>
    </row>
    <row r="15" spans="1:11" ht="14.45" customHeight="1" x14ac:dyDescent="0.35">
      <c r="A15" t="s">
        <v>137</v>
      </c>
      <c r="B15" s="2"/>
      <c r="C15" s="3"/>
      <c r="E15" s="24" t="s">
        <v>137</v>
      </c>
      <c r="F15" s="3"/>
      <c r="G15" s="3"/>
      <c r="H15" s="24" t="s">
        <v>137</v>
      </c>
    </row>
    <row r="16" spans="1:11" ht="14.45" customHeight="1" x14ac:dyDescent="0.35">
      <c r="A16" t="s">
        <v>150</v>
      </c>
      <c r="B16" s="2"/>
      <c r="C16" s="3"/>
      <c r="D16" s="30" t="s">
        <v>154</v>
      </c>
      <c r="E16" s="3"/>
      <c r="F16" s="30" t="s">
        <v>154</v>
      </c>
      <c r="G16" s="3"/>
      <c r="H16" s="30" t="s">
        <v>154</v>
      </c>
    </row>
    <row r="17" spans="1:8" ht="14.45" customHeight="1" x14ac:dyDescent="0.35">
      <c r="A17" t="s">
        <v>151</v>
      </c>
      <c r="B17" s="2"/>
      <c r="C17" s="3"/>
      <c r="E17" s="39" t="s">
        <v>151</v>
      </c>
      <c r="F17" s="39" t="s">
        <v>151</v>
      </c>
      <c r="G17" s="3"/>
      <c r="H17" s="39" t="s">
        <v>151</v>
      </c>
    </row>
    <row r="18" spans="1:8" ht="14.45" customHeight="1" x14ac:dyDescent="0.35">
      <c r="A18" t="s">
        <v>152</v>
      </c>
      <c r="B18" s="2"/>
      <c r="C18" s="3"/>
      <c r="D18" s="31" t="s">
        <v>152</v>
      </c>
      <c r="E18" s="3"/>
      <c r="F18" s="31" t="s">
        <v>152</v>
      </c>
      <c r="G18" s="3"/>
      <c r="H18" s="31" t="s">
        <v>152</v>
      </c>
    </row>
    <row r="19" spans="1:8" ht="14.45" customHeight="1" x14ac:dyDescent="0.35">
      <c r="A19" t="s">
        <v>153</v>
      </c>
      <c r="B19" s="2"/>
      <c r="C19" s="3"/>
      <c r="D19" s="26" t="s">
        <v>153</v>
      </c>
      <c r="E19" s="3"/>
      <c r="F19" s="26" t="s">
        <v>153</v>
      </c>
      <c r="G19" s="3"/>
      <c r="H19" s="26" t="s">
        <v>153</v>
      </c>
    </row>
    <row r="20" spans="1:8" ht="14.45" customHeight="1" x14ac:dyDescent="0.35">
      <c r="A20" t="s">
        <v>10</v>
      </c>
      <c r="B20" s="2"/>
      <c r="C20" s="3"/>
      <c r="E20" s="25" t="s">
        <v>10</v>
      </c>
      <c r="F20" s="3"/>
      <c r="G20" s="3"/>
      <c r="H20" s="25" t="s">
        <v>10</v>
      </c>
    </row>
    <row r="21" spans="1:8" ht="14.45" customHeight="1" x14ac:dyDescent="0.35">
      <c r="A21" t="s">
        <v>129</v>
      </c>
      <c r="B21" s="2"/>
      <c r="C21" s="3"/>
      <c r="E21" s="3"/>
      <c r="F21" s="3"/>
      <c r="G21" s="27" t="s">
        <v>129</v>
      </c>
      <c r="H21" s="27" t="s">
        <v>129</v>
      </c>
    </row>
    <row r="22" spans="1:8" ht="14.45" customHeight="1" x14ac:dyDescent="0.35">
      <c r="A22" t="s">
        <v>130</v>
      </c>
      <c r="B22" s="2"/>
      <c r="C22" s="3"/>
      <c r="E22" s="3"/>
      <c r="F22" s="3"/>
      <c r="G22" s="28" t="s">
        <v>130</v>
      </c>
      <c r="H22" s="28" t="s">
        <v>130</v>
      </c>
    </row>
    <row r="23" spans="1:8" ht="14.45" customHeight="1" x14ac:dyDescent="0.35">
      <c r="A23" s="2"/>
      <c r="B23" s="2"/>
      <c r="C23" s="3"/>
      <c r="D23" s="3"/>
      <c r="E23" s="3"/>
      <c r="F23" s="3"/>
      <c r="G23" s="3"/>
      <c r="H23" s="3"/>
    </row>
    <row r="24" spans="1:8" ht="13.5" customHeight="1" x14ac:dyDescent="0.35">
      <c r="A24" s="16" t="s">
        <v>119</v>
      </c>
      <c r="B24" s="16" t="s">
        <v>120</v>
      </c>
      <c r="C24" s="17"/>
      <c r="D24" s="17"/>
      <c r="E24" s="17"/>
      <c r="F24" s="17"/>
      <c r="G24" s="17"/>
      <c r="H24" s="17"/>
    </row>
    <row r="25" spans="1:8" x14ac:dyDescent="0.25">
      <c r="A25" t="s">
        <v>16</v>
      </c>
      <c r="B25" t="s">
        <v>4</v>
      </c>
      <c r="C25" s="34" t="s">
        <v>103</v>
      </c>
      <c r="D25" s="34" t="s">
        <v>103</v>
      </c>
      <c r="E25" s="34" t="s">
        <v>103</v>
      </c>
      <c r="F25" s="34" t="s">
        <v>103</v>
      </c>
      <c r="G25" s="34" t="s">
        <v>103</v>
      </c>
      <c r="H25" s="34" t="s">
        <v>103</v>
      </c>
    </row>
    <row r="26" spans="1:8" x14ac:dyDescent="0.25">
      <c r="A26" t="s">
        <v>18</v>
      </c>
      <c r="B26" t="s">
        <v>4</v>
      </c>
      <c r="C26" s="34" t="s">
        <v>103</v>
      </c>
      <c r="D26" s="34" t="s">
        <v>103</v>
      </c>
      <c r="E26" s="34" t="s">
        <v>103</v>
      </c>
      <c r="F26" s="34" t="s">
        <v>103</v>
      </c>
      <c r="G26" s="34" t="s">
        <v>103</v>
      </c>
      <c r="H26" s="34" t="s">
        <v>103</v>
      </c>
    </row>
    <row r="27" spans="1:8" x14ac:dyDescent="0.25">
      <c r="A27" t="s">
        <v>19</v>
      </c>
      <c r="B27" t="s">
        <v>4</v>
      </c>
      <c r="C27" s="4"/>
      <c r="D27" s="5">
        <v>1</v>
      </c>
      <c r="E27" s="4"/>
      <c r="F27" s="4"/>
      <c r="G27" s="4"/>
      <c r="H27" s="5">
        <v>1</v>
      </c>
    </row>
    <row r="28" spans="1:8" x14ac:dyDescent="0.25">
      <c r="A28" t="s">
        <v>26</v>
      </c>
      <c r="B28" t="s">
        <v>4</v>
      </c>
      <c r="C28" s="34" t="s">
        <v>103</v>
      </c>
      <c r="D28" s="34" t="s">
        <v>103</v>
      </c>
      <c r="E28" s="34" t="s">
        <v>103</v>
      </c>
      <c r="F28" s="34" t="s">
        <v>103</v>
      </c>
      <c r="G28" s="34" t="s">
        <v>103</v>
      </c>
      <c r="H28" s="34" t="s">
        <v>103</v>
      </c>
    </row>
    <row r="29" spans="1:8" x14ac:dyDescent="0.25">
      <c r="A29" t="s">
        <v>27</v>
      </c>
      <c r="B29" t="s">
        <v>4</v>
      </c>
      <c r="C29" s="4"/>
      <c r="D29" s="5">
        <v>1</v>
      </c>
      <c r="E29" s="4"/>
      <c r="F29" s="4"/>
      <c r="G29" s="4"/>
      <c r="H29" s="5">
        <v>1</v>
      </c>
    </row>
    <row r="30" spans="1:8" x14ac:dyDescent="0.25">
      <c r="A30" t="s">
        <v>28</v>
      </c>
      <c r="B30" t="s">
        <v>4</v>
      </c>
      <c r="C30" s="4"/>
      <c r="D30" s="5">
        <v>1</v>
      </c>
      <c r="E30" s="4"/>
      <c r="F30" s="4"/>
      <c r="G30" s="4"/>
      <c r="H30" s="5">
        <v>1</v>
      </c>
    </row>
    <row r="31" spans="1:8" x14ac:dyDescent="0.25">
      <c r="A31" t="s">
        <v>29</v>
      </c>
      <c r="B31" t="s">
        <v>4</v>
      </c>
      <c r="C31" s="4"/>
      <c r="D31" s="5">
        <v>1</v>
      </c>
      <c r="E31" s="4"/>
      <c r="F31" s="4"/>
      <c r="G31" s="4"/>
      <c r="H31" s="5">
        <v>1</v>
      </c>
    </row>
    <row r="32" spans="1:8" x14ac:dyDescent="0.25">
      <c r="A32" t="s">
        <v>30</v>
      </c>
      <c r="B32" t="s">
        <v>4</v>
      </c>
      <c r="C32" s="4"/>
      <c r="D32" s="5">
        <v>1</v>
      </c>
      <c r="E32" s="4"/>
      <c r="F32" s="4"/>
      <c r="G32" s="4"/>
      <c r="H32" s="5">
        <v>1</v>
      </c>
    </row>
    <row r="33" spans="1:8" x14ac:dyDescent="0.25">
      <c r="A33" t="s">
        <v>44</v>
      </c>
      <c r="B33" t="s">
        <v>4</v>
      </c>
      <c r="C33" s="4"/>
      <c r="D33" s="5">
        <v>1</v>
      </c>
      <c r="E33" s="4"/>
      <c r="F33" s="4"/>
      <c r="G33" s="4"/>
      <c r="H33" s="5">
        <v>1</v>
      </c>
    </row>
    <row r="34" spans="1:8" x14ac:dyDescent="0.25">
      <c r="A34" t="s">
        <v>45</v>
      </c>
      <c r="B34" t="s">
        <v>4</v>
      </c>
      <c r="C34" s="4"/>
      <c r="D34" s="5">
        <v>1</v>
      </c>
      <c r="E34" s="4"/>
      <c r="F34" s="4"/>
      <c r="G34" s="4"/>
      <c r="H34" s="5">
        <v>1</v>
      </c>
    </row>
    <row r="35" spans="1:8" x14ac:dyDescent="0.25">
      <c r="A35" t="s">
        <v>20</v>
      </c>
      <c r="B35" t="s">
        <v>6</v>
      </c>
      <c r="C35" s="4"/>
      <c r="D35" s="6">
        <v>1</v>
      </c>
      <c r="E35" s="6">
        <v>1</v>
      </c>
      <c r="F35" s="4"/>
      <c r="G35" s="4"/>
      <c r="H35" s="6">
        <v>1</v>
      </c>
    </row>
    <row r="36" spans="1:8" x14ac:dyDescent="0.25">
      <c r="A36" t="s">
        <v>21</v>
      </c>
      <c r="B36" t="s">
        <v>6</v>
      </c>
      <c r="C36" s="35" t="s">
        <v>103</v>
      </c>
      <c r="D36" s="35" t="s">
        <v>103</v>
      </c>
      <c r="E36" s="35" t="s">
        <v>103</v>
      </c>
      <c r="F36" s="35" t="s">
        <v>103</v>
      </c>
      <c r="G36" s="35" t="s">
        <v>103</v>
      </c>
      <c r="H36" s="35" t="s">
        <v>103</v>
      </c>
    </row>
    <row r="37" spans="1:8" x14ac:dyDescent="0.25">
      <c r="A37" t="s">
        <v>22</v>
      </c>
      <c r="B37" t="s">
        <v>6</v>
      </c>
      <c r="C37" s="4"/>
      <c r="D37" s="6">
        <v>1</v>
      </c>
      <c r="E37" s="6">
        <v>1</v>
      </c>
      <c r="F37" s="4"/>
      <c r="G37" s="4"/>
      <c r="H37" s="6">
        <v>1</v>
      </c>
    </row>
    <row r="38" spans="1:8" ht="15" customHeight="1" x14ac:dyDescent="0.25">
      <c r="A38" t="s">
        <v>23</v>
      </c>
      <c r="B38" t="s">
        <v>6</v>
      </c>
      <c r="C38" s="4"/>
      <c r="D38" s="6">
        <v>1</v>
      </c>
      <c r="E38" s="6">
        <v>1</v>
      </c>
      <c r="F38" s="4"/>
      <c r="G38" s="4"/>
      <c r="H38" s="6">
        <v>1</v>
      </c>
    </row>
    <row r="39" spans="1:8" x14ac:dyDescent="0.25">
      <c r="A39" t="s">
        <v>24</v>
      </c>
      <c r="B39" t="s">
        <v>6</v>
      </c>
      <c r="C39" s="4"/>
      <c r="D39" s="6">
        <v>1</v>
      </c>
      <c r="E39" s="6">
        <v>1</v>
      </c>
      <c r="F39" s="4"/>
      <c r="G39" s="4"/>
      <c r="H39" s="6">
        <v>1</v>
      </c>
    </row>
    <row r="40" spans="1:8" x14ac:dyDescent="0.25">
      <c r="A40" t="s">
        <v>25</v>
      </c>
      <c r="B40" t="s">
        <v>6</v>
      </c>
      <c r="C40" s="4"/>
      <c r="D40" s="6">
        <v>1</v>
      </c>
      <c r="E40" s="6">
        <v>1</v>
      </c>
      <c r="F40" s="4"/>
      <c r="G40" s="4"/>
      <c r="H40" s="6">
        <v>1</v>
      </c>
    </row>
    <row r="41" spans="1:8" x14ac:dyDescent="0.25">
      <c r="A41" t="s">
        <v>31</v>
      </c>
      <c r="B41" t="s">
        <v>6</v>
      </c>
      <c r="C41" s="4"/>
      <c r="D41" s="6">
        <v>1</v>
      </c>
      <c r="E41" s="6">
        <v>1</v>
      </c>
      <c r="F41" s="4"/>
      <c r="G41" s="4"/>
      <c r="H41" s="6">
        <v>1</v>
      </c>
    </row>
    <row r="42" spans="1:8" x14ac:dyDescent="0.25">
      <c r="A42" t="s">
        <v>32</v>
      </c>
      <c r="B42" t="s">
        <v>6</v>
      </c>
      <c r="C42" s="35" t="s">
        <v>103</v>
      </c>
      <c r="D42" s="35" t="s">
        <v>103</v>
      </c>
      <c r="E42" s="35" t="s">
        <v>103</v>
      </c>
      <c r="F42" s="35" t="s">
        <v>103</v>
      </c>
      <c r="G42" s="35" t="s">
        <v>103</v>
      </c>
      <c r="H42" s="35" t="s">
        <v>103</v>
      </c>
    </row>
    <row r="43" spans="1:8" x14ac:dyDescent="0.25">
      <c r="A43" t="s">
        <v>33</v>
      </c>
      <c r="B43" t="s">
        <v>6</v>
      </c>
      <c r="C43" s="4"/>
      <c r="D43" s="6">
        <v>1</v>
      </c>
      <c r="E43" s="6">
        <v>1</v>
      </c>
      <c r="F43" s="4"/>
      <c r="G43" s="4"/>
      <c r="H43" s="6">
        <v>1</v>
      </c>
    </row>
    <row r="44" spans="1:8" x14ac:dyDescent="0.25">
      <c r="A44" t="s">
        <v>34</v>
      </c>
      <c r="B44" t="s">
        <v>6</v>
      </c>
      <c r="C44" s="4"/>
      <c r="D44" s="6">
        <v>1</v>
      </c>
      <c r="E44" s="6">
        <v>1</v>
      </c>
      <c r="F44" s="4"/>
      <c r="G44" s="4"/>
      <c r="H44" s="6">
        <v>1</v>
      </c>
    </row>
    <row r="45" spans="1:8" x14ac:dyDescent="0.25">
      <c r="A45" t="s">
        <v>35</v>
      </c>
      <c r="B45" t="s">
        <v>6</v>
      </c>
      <c r="C45" s="4"/>
      <c r="D45" s="6">
        <v>1</v>
      </c>
      <c r="E45" s="6">
        <v>1</v>
      </c>
      <c r="F45" s="4"/>
      <c r="G45" s="4"/>
      <c r="H45" s="6">
        <v>1</v>
      </c>
    </row>
    <row r="46" spans="1:8" x14ac:dyDescent="0.25">
      <c r="A46" t="s">
        <v>46</v>
      </c>
      <c r="B46" t="s">
        <v>6</v>
      </c>
      <c r="C46" s="4"/>
      <c r="D46" s="6">
        <v>1</v>
      </c>
      <c r="E46" s="6">
        <v>1</v>
      </c>
      <c r="F46" s="4"/>
      <c r="G46" s="4"/>
      <c r="H46" s="6">
        <v>1</v>
      </c>
    </row>
    <row r="47" spans="1:8" x14ac:dyDescent="0.25">
      <c r="A47" t="s">
        <v>36</v>
      </c>
      <c r="B47" t="s">
        <v>8</v>
      </c>
      <c r="C47" s="4"/>
      <c r="D47" s="7">
        <v>1</v>
      </c>
      <c r="E47" s="4"/>
      <c r="F47" s="4"/>
      <c r="G47" s="4"/>
      <c r="H47" s="7">
        <v>1</v>
      </c>
    </row>
    <row r="48" spans="1:8" x14ac:dyDescent="0.25">
      <c r="A48" t="s">
        <v>37</v>
      </c>
      <c r="B48" t="s">
        <v>8</v>
      </c>
      <c r="C48" s="4"/>
      <c r="D48" s="7">
        <v>1</v>
      </c>
      <c r="E48" s="4"/>
      <c r="F48" s="4"/>
      <c r="G48" s="4"/>
      <c r="H48" s="7">
        <v>1</v>
      </c>
    </row>
    <row r="49" spans="1:8" x14ac:dyDescent="0.25">
      <c r="A49" t="s">
        <v>38</v>
      </c>
      <c r="B49" t="s">
        <v>8</v>
      </c>
      <c r="C49" s="4"/>
      <c r="D49" s="7">
        <v>1</v>
      </c>
      <c r="E49" s="4"/>
      <c r="F49" s="4"/>
      <c r="G49" s="4"/>
      <c r="H49" s="7">
        <v>1</v>
      </c>
    </row>
    <row r="50" spans="1:8" x14ac:dyDescent="0.25">
      <c r="A50" t="s">
        <v>39</v>
      </c>
      <c r="B50" t="s">
        <v>8</v>
      </c>
      <c r="C50" s="4"/>
      <c r="D50" s="7">
        <v>1</v>
      </c>
      <c r="E50" s="4"/>
      <c r="F50" s="4"/>
      <c r="G50" s="4"/>
      <c r="H50" s="7">
        <v>1</v>
      </c>
    </row>
    <row r="51" spans="1:8" x14ac:dyDescent="0.25">
      <c r="A51" t="s">
        <v>40</v>
      </c>
      <c r="B51" t="s">
        <v>8</v>
      </c>
      <c r="C51" s="36" t="s">
        <v>103</v>
      </c>
      <c r="D51" s="36" t="s">
        <v>103</v>
      </c>
      <c r="E51" s="36" t="s">
        <v>103</v>
      </c>
      <c r="F51" s="36" t="s">
        <v>103</v>
      </c>
      <c r="G51" s="36" t="s">
        <v>103</v>
      </c>
      <c r="H51" s="36" t="s">
        <v>103</v>
      </c>
    </row>
    <row r="52" spans="1:8" x14ac:dyDescent="0.25">
      <c r="A52" t="s">
        <v>41</v>
      </c>
      <c r="B52" t="s">
        <v>8</v>
      </c>
      <c r="C52" s="36" t="s">
        <v>103</v>
      </c>
      <c r="D52" s="36" t="s">
        <v>103</v>
      </c>
      <c r="E52" s="36" t="s">
        <v>103</v>
      </c>
      <c r="F52" s="36" t="s">
        <v>103</v>
      </c>
      <c r="G52" s="36" t="s">
        <v>103</v>
      </c>
      <c r="H52" s="36" t="s">
        <v>103</v>
      </c>
    </row>
    <row r="53" spans="1:8" x14ac:dyDescent="0.25">
      <c r="A53" t="s">
        <v>42</v>
      </c>
      <c r="B53" t="s">
        <v>8</v>
      </c>
      <c r="C53" s="4"/>
      <c r="D53" s="7">
        <v>1</v>
      </c>
      <c r="E53" s="4"/>
      <c r="F53" s="4"/>
      <c r="G53" s="4"/>
      <c r="H53" s="7">
        <v>1</v>
      </c>
    </row>
    <row r="54" spans="1:8" x14ac:dyDescent="0.25">
      <c r="A54" t="s">
        <v>43</v>
      </c>
      <c r="B54" t="s">
        <v>8</v>
      </c>
      <c r="C54" s="4"/>
      <c r="D54" s="7">
        <v>1</v>
      </c>
      <c r="E54" s="4"/>
      <c r="F54" s="4"/>
      <c r="G54" s="4"/>
      <c r="H54" s="7">
        <v>1</v>
      </c>
    </row>
    <row r="55" spans="1:8" x14ac:dyDescent="0.25">
      <c r="A55" t="s">
        <v>47</v>
      </c>
      <c r="B55" t="s">
        <v>136</v>
      </c>
      <c r="C55" s="4"/>
      <c r="D55" s="8">
        <v>1</v>
      </c>
      <c r="E55" s="4"/>
      <c r="F55" s="4"/>
      <c r="G55" s="4"/>
      <c r="H55" s="8">
        <v>1</v>
      </c>
    </row>
    <row r="56" spans="1:8" x14ac:dyDescent="0.25">
      <c r="A56" t="s">
        <v>48</v>
      </c>
      <c r="B56" t="s">
        <v>136</v>
      </c>
      <c r="C56" s="37" t="s">
        <v>103</v>
      </c>
      <c r="D56" s="37" t="s">
        <v>103</v>
      </c>
      <c r="E56" s="37" t="s">
        <v>103</v>
      </c>
      <c r="F56" s="37" t="s">
        <v>103</v>
      </c>
      <c r="G56" s="37" t="s">
        <v>103</v>
      </c>
      <c r="H56" s="37" t="s">
        <v>103</v>
      </c>
    </row>
    <row r="57" spans="1:8" x14ac:dyDescent="0.25">
      <c r="A57" t="s">
        <v>52</v>
      </c>
      <c r="B57" t="s">
        <v>136</v>
      </c>
      <c r="C57" s="4"/>
      <c r="D57" s="8">
        <v>1</v>
      </c>
      <c r="E57" s="4"/>
      <c r="F57" s="4"/>
      <c r="G57" s="4"/>
      <c r="H57" s="8">
        <v>1</v>
      </c>
    </row>
    <row r="58" spans="1:8" x14ac:dyDescent="0.25">
      <c r="A58" t="s">
        <v>49</v>
      </c>
      <c r="B58" t="s">
        <v>136</v>
      </c>
      <c r="C58" s="37" t="s">
        <v>103</v>
      </c>
      <c r="D58" s="37" t="s">
        <v>103</v>
      </c>
      <c r="E58" s="37" t="s">
        <v>103</v>
      </c>
      <c r="F58" s="37" t="s">
        <v>103</v>
      </c>
      <c r="G58" s="37" t="s">
        <v>103</v>
      </c>
      <c r="H58" s="37" t="s">
        <v>103</v>
      </c>
    </row>
    <row r="59" spans="1:8" x14ac:dyDescent="0.25">
      <c r="A59" t="s">
        <v>53</v>
      </c>
      <c r="B59" t="s">
        <v>136</v>
      </c>
      <c r="C59" s="4"/>
      <c r="D59" s="8">
        <v>1</v>
      </c>
      <c r="E59" s="4"/>
      <c r="F59" s="4"/>
      <c r="G59" s="4"/>
      <c r="H59" s="8">
        <v>1</v>
      </c>
    </row>
    <row r="60" spans="1:8" x14ac:dyDescent="0.25">
      <c r="A60" t="s">
        <v>54</v>
      </c>
      <c r="B60" t="s">
        <v>136</v>
      </c>
      <c r="C60" s="4"/>
      <c r="D60" s="8">
        <v>1</v>
      </c>
      <c r="E60" s="4"/>
      <c r="F60" s="4"/>
      <c r="G60" s="4"/>
      <c r="H60" s="8">
        <v>1</v>
      </c>
    </row>
    <row r="61" spans="1:8" x14ac:dyDescent="0.25">
      <c r="A61" t="s">
        <v>149</v>
      </c>
      <c r="B61" t="s">
        <v>137</v>
      </c>
      <c r="C61" s="4"/>
      <c r="D61" s="4"/>
      <c r="E61" s="19">
        <v>1</v>
      </c>
      <c r="F61" s="4"/>
      <c r="G61" s="4"/>
      <c r="H61" s="19">
        <v>1</v>
      </c>
    </row>
    <row r="62" spans="1:8" x14ac:dyDescent="0.25">
      <c r="A62" t="s">
        <v>56</v>
      </c>
      <c r="B62" t="s">
        <v>137</v>
      </c>
      <c r="C62" s="4"/>
      <c r="D62" s="4"/>
      <c r="E62" s="19">
        <v>1</v>
      </c>
      <c r="F62" s="4"/>
      <c r="G62" s="4"/>
      <c r="H62" s="19">
        <v>1</v>
      </c>
    </row>
    <row r="63" spans="1:8" x14ac:dyDescent="0.25">
      <c r="A63" t="s">
        <v>50</v>
      </c>
      <c r="B63" t="s">
        <v>137</v>
      </c>
      <c r="C63" s="46" t="s">
        <v>103</v>
      </c>
      <c r="D63" s="46" t="s">
        <v>103</v>
      </c>
      <c r="E63" s="46" t="s">
        <v>103</v>
      </c>
      <c r="F63" s="46" t="s">
        <v>103</v>
      </c>
      <c r="G63" s="46" t="s">
        <v>103</v>
      </c>
      <c r="H63" s="46" t="s">
        <v>103</v>
      </c>
    </row>
    <row r="64" spans="1:8" x14ac:dyDescent="0.25">
      <c r="A64" t="s">
        <v>51</v>
      </c>
      <c r="B64" t="s">
        <v>137</v>
      </c>
      <c r="C64" s="4"/>
      <c r="D64" s="4"/>
      <c r="E64" s="19">
        <v>1</v>
      </c>
      <c r="F64" s="4"/>
      <c r="G64" s="4"/>
      <c r="H64" s="19">
        <v>1</v>
      </c>
    </row>
    <row r="65" spans="1:10" x14ac:dyDescent="0.25">
      <c r="A65" t="s">
        <v>55</v>
      </c>
      <c r="B65" t="s">
        <v>137</v>
      </c>
      <c r="C65" s="46" t="s">
        <v>103</v>
      </c>
      <c r="D65" s="46" t="s">
        <v>103</v>
      </c>
      <c r="E65" s="46" t="s">
        <v>103</v>
      </c>
      <c r="F65" s="46" t="s">
        <v>103</v>
      </c>
      <c r="G65" s="46" t="s">
        <v>103</v>
      </c>
      <c r="H65" s="46" t="s">
        <v>103</v>
      </c>
    </row>
    <row r="66" spans="1:10" x14ac:dyDescent="0.25">
      <c r="A66" t="s">
        <v>57</v>
      </c>
      <c r="B66" t="s">
        <v>10</v>
      </c>
      <c r="C66" s="38" t="s">
        <v>103</v>
      </c>
      <c r="D66" s="38" t="s">
        <v>103</v>
      </c>
      <c r="E66" s="38" t="s">
        <v>103</v>
      </c>
      <c r="F66" s="38" t="s">
        <v>103</v>
      </c>
      <c r="G66" s="38" t="s">
        <v>103</v>
      </c>
      <c r="H66" s="38" t="s">
        <v>103</v>
      </c>
    </row>
    <row r="67" spans="1:10" x14ac:dyDescent="0.25">
      <c r="A67" t="s">
        <v>58</v>
      </c>
      <c r="B67" t="s">
        <v>10</v>
      </c>
      <c r="C67" s="38" t="s">
        <v>103</v>
      </c>
      <c r="D67" s="38" t="s">
        <v>103</v>
      </c>
      <c r="E67" s="38" t="s">
        <v>103</v>
      </c>
      <c r="F67" s="38" t="s">
        <v>103</v>
      </c>
      <c r="G67" s="38" t="s">
        <v>103</v>
      </c>
      <c r="H67" s="38" t="s">
        <v>103</v>
      </c>
    </row>
    <row r="68" spans="1:10" x14ac:dyDescent="0.25">
      <c r="A68" t="s">
        <v>59</v>
      </c>
      <c r="B68" t="s">
        <v>10</v>
      </c>
      <c r="C68" s="4"/>
      <c r="D68" s="4"/>
      <c r="E68" s="9">
        <v>1</v>
      </c>
      <c r="F68" s="4"/>
      <c r="G68" s="4"/>
      <c r="H68" s="9">
        <v>1</v>
      </c>
    </row>
    <row r="69" spans="1:10" x14ac:dyDescent="0.25">
      <c r="A69" t="s">
        <v>60</v>
      </c>
      <c r="B69" t="s">
        <v>10</v>
      </c>
      <c r="C69" s="4"/>
      <c r="D69" s="4"/>
      <c r="E69" s="9">
        <v>1</v>
      </c>
      <c r="F69" s="4"/>
      <c r="G69" s="4"/>
      <c r="H69" s="9">
        <v>1</v>
      </c>
    </row>
    <row r="70" spans="1:10" x14ac:dyDescent="0.25">
      <c r="A70" t="s">
        <v>61</v>
      </c>
      <c r="B70" t="s">
        <v>10</v>
      </c>
      <c r="C70" s="4"/>
      <c r="D70" s="4"/>
      <c r="E70" s="9">
        <v>1</v>
      </c>
      <c r="F70" s="4"/>
      <c r="G70" s="4"/>
      <c r="H70" s="9">
        <v>1</v>
      </c>
    </row>
    <row r="71" spans="1:10" x14ac:dyDescent="0.25">
      <c r="A71" t="s">
        <v>62</v>
      </c>
      <c r="B71" t="s">
        <v>10</v>
      </c>
      <c r="C71" s="4"/>
      <c r="D71" s="4"/>
      <c r="E71" s="9">
        <v>1</v>
      </c>
      <c r="F71" s="4"/>
      <c r="G71" s="4"/>
      <c r="H71" s="9">
        <v>1</v>
      </c>
    </row>
    <row r="72" spans="1:10" x14ac:dyDescent="0.25">
      <c r="A72" t="s">
        <v>69</v>
      </c>
      <c r="B72" t="s">
        <v>150</v>
      </c>
      <c r="C72" s="4"/>
      <c r="D72" s="11">
        <v>1</v>
      </c>
      <c r="E72" s="4"/>
      <c r="F72" s="11">
        <v>1</v>
      </c>
      <c r="G72" s="4"/>
      <c r="H72" s="11">
        <v>1</v>
      </c>
    </row>
    <row r="73" spans="1:10" x14ac:dyDescent="0.25">
      <c r="A73" t="s">
        <v>72</v>
      </c>
      <c r="B73" t="s">
        <v>150</v>
      </c>
      <c r="C73" s="4"/>
      <c r="D73" s="11">
        <v>1</v>
      </c>
      <c r="E73" s="4"/>
      <c r="F73" s="11">
        <v>1</v>
      </c>
      <c r="G73" s="4"/>
      <c r="H73" s="11">
        <v>1</v>
      </c>
    </row>
    <row r="74" spans="1:10" x14ac:dyDescent="0.25">
      <c r="A74" t="s">
        <v>73</v>
      </c>
      <c r="B74" t="s">
        <v>150</v>
      </c>
      <c r="C74" s="4"/>
      <c r="D74" s="11">
        <v>1</v>
      </c>
      <c r="E74" s="4"/>
      <c r="F74" s="11">
        <v>1</v>
      </c>
      <c r="G74" s="4"/>
      <c r="H74" s="11">
        <v>1</v>
      </c>
    </row>
    <row r="75" spans="1:10" x14ac:dyDescent="0.25">
      <c r="A75" t="s">
        <v>74</v>
      </c>
      <c r="B75" t="s">
        <v>150</v>
      </c>
      <c r="C75" s="4"/>
      <c r="D75" s="11">
        <v>1</v>
      </c>
      <c r="E75" s="4"/>
      <c r="F75" s="11">
        <v>1</v>
      </c>
      <c r="G75" s="4"/>
      <c r="H75" s="11">
        <v>1</v>
      </c>
    </row>
    <row r="76" spans="1:10" x14ac:dyDescent="0.25">
      <c r="A76" s="33" t="s">
        <v>83</v>
      </c>
      <c r="B76" s="33" t="s">
        <v>150</v>
      </c>
      <c r="C76" s="4"/>
      <c r="D76" s="11">
        <v>1</v>
      </c>
      <c r="E76" s="4"/>
      <c r="F76" s="11">
        <v>1</v>
      </c>
      <c r="G76" s="4"/>
      <c r="H76" s="11">
        <v>1</v>
      </c>
      <c r="J76" s="33" t="s">
        <v>221</v>
      </c>
    </row>
    <row r="77" spans="1:10" x14ac:dyDescent="0.25">
      <c r="A77" t="s">
        <v>90</v>
      </c>
      <c r="B77" t="s">
        <v>150</v>
      </c>
      <c r="C77" s="30" t="s">
        <v>103</v>
      </c>
      <c r="D77" s="30" t="s">
        <v>103</v>
      </c>
      <c r="E77" s="30" t="s">
        <v>103</v>
      </c>
      <c r="F77" s="30" t="s">
        <v>103</v>
      </c>
      <c r="G77" s="30" t="s">
        <v>103</v>
      </c>
      <c r="H77" s="30" t="s">
        <v>103</v>
      </c>
    </row>
    <row r="78" spans="1:10" x14ac:dyDescent="0.25">
      <c r="A78" t="s">
        <v>91</v>
      </c>
      <c r="B78" t="s">
        <v>150</v>
      </c>
      <c r="C78" s="4"/>
      <c r="D78" s="11">
        <v>1</v>
      </c>
      <c r="E78" s="4"/>
      <c r="F78" s="11">
        <v>1</v>
      </c>
      <c r="G78" s="4"/>
      <c r="H78" s="11">
        <v>1</v>
      </c>
    </row>
    <row r="79" spans="1:10" x14ac:dyDescent="0.25">
      <c r="A79" t="s">
        <v>64</v>
      </c>
      <c r="B79" t="s">
        <v>151</v>
      </c>
      <c r="C79" s="4"/>
      <c r="D79" s="4"/>
      <c r="E79" s="10">
        <v>1</v>
      </c>
      <c r="F79" s="10">
        <v>1</v>
      </c>
      <c r="G79" s="4"/>
      <c r="H79" s="10">
        <v>1</v>
      </c>
    </row>
    <row r="80" spans="1:10" x14ac:dyDescent="0.25">
      <c r="A80" t="s">
        <v>65</v>
      </c>
      <c r="B80" t="s">
        <v>151</v>
      </c>
      <c r="C80" s="4"/>
      <c r="D80" s="4"/>
      <c r="E80" s="10">
        <v>1</v>
      </c>
      <c r="F80" s="10">
        <v>1</v>
      </c>
      <c r="G80" s="4"/>
      <c r="H80" s="10">
        <v>1</v>
      </c>
    </row>
    <row r="81" spans="1:8" x14ac:dyDescent="0.25">
      <c r="A81" t="s">
        <v>66</v>
      </c>
      <c r="B81" t="s">
        <v>151</v>
      </c>
      <c r="C81" s="4"/>
      <c r="D81" s="4"/>
      <c r="E81" s="10">
        <v>1</v>
      </c>
      <c r="F81" s="10">
        <v>1</v>
      </c>
      <c r="G81" s="4"/>
      <c r="H81" s="10">
        <v>1</v>
      </c>
    </row>
    <row r="82" spans="1:8" x14ac:dyDescent="0.25">
      <c r="A82" t="s">
        <v>67</v>
      </c>
      <c r="B82" t="s">
        <v>151</v>
      </c>
      <c r="C82" s="4"/>
      <c r="D82" s="4"/>
      <c r="E82" s="10">
        <v>1</v>
      </c>
      <c r="F82" s="10">
        <v>1</v>
      </c>
      <c r="G82" s="4"/>
      <c r="H82" s="10">
        <v>1</v>
      </c>
    </row>
    <row r="83" spans="1:8" x14ac:dyDescent="0.25">
      <c r="A83" t="s">
        <v>68</v>
      </c>
      <c r="B83" t="s">
        <v>151</v>
      </c>
      <c r="C83" s="4"/>
      <c r="D83" s="4"/>
      <c r="E83" s="10">
        <v>1</v>
      </c>
      <c r="F83" s="10">
        <v>1</v>
      </c>
      <c r="G83" s="4"/>
      <c r="H83" s="10">
        <v>1</v>
      </c>
    </row>
    <row r="84" spans="1:8" x14ac:dyDescent="0.25">
      <c r="A84" t="s">
        <v>78</v>
      </c>
      <c r="B84" t="s">
        <v>151</v>
      </c>
      <c r="C84" s="4"/>
      <c r="D84" s="4"/>
      <c r="E84" s="10">
        <v>1</v>
      </c>
      <c r="F84" s="10">
        <v>1</v>
      </c>
      <c r="G84" s="4"/>
      <c r="H84" s="10">
        <v>1</v>
      </c>
    </row>
    <row r="85" spans="1:8" x14ac:dyDescent="0.25">
      <c r="A85" t="s">
        <v>79</v>
      </c>
      <c r="B85" t="s">
        <v>151</v>
      </c>
      <c r="C85" s="4"/>
      <c r="D85" s="4"/>
      <c r="E85" s="10">
        <v>1</v>
      </c>
      <c r="F85" s="10">
        <v>1</v>
      </c>
      <c r="G85" s="4"/>
      <c r="H85" s="10">
        <v>1</v>
      </c>
    </row>
    <row r="86" spans="1:8" x14ac:dyDescent="0.25">
      <c r="A86" t="s">
        <v>70</v>
      </c>
      <c r="B86" t="s">
        <v>151</v>
      </c>
      <c r="C86" s="4"/>
      <c r="D86" s="4"/>
      <c r="E86" s="10">
        <v>1</v>
      </c>
      <c r="F86" s="10">
        <v>1</v>
      </c>
      <c r="G86" s="4"/>
      <c r="H86" s="10">
        <v>1</v>
      </c>
    </row>
    <row r="87" spans="1:8" x14ac:dyDescent="0.25">
      <c r="A87" t="s">
        <v>71</v>
      </c>
      <c r="B87" t="s">
        <v>151</v>
      </c>
      <c r="C87" s="4"/>
      <c r="D87" s="4"/>
      <c r="E87" s="10">
        <v>1</v>
      </c>
      <c r="F87" s="10">
        <v>1</v>
      </c>
      <c r="G87" s="4"/>
      <c r="H87" s="10">
        <v>1</v>
      </c>
    </row>
    <row r="88" spans="1:8" x14ac:dyDescent="0.25">
      <c r="A88" t="s">
        <v>77</v>
      </c>
      <c r="B88" t="s">
        <v>151</v>
      </c>
      <c r="C88" s="4"/>
      <c r="D88" s="4"/>
      <c r="E88" s="10">
        <v>1</v>
      </c>
      <c r="F88" s="10">
        <v>1</v>
      </c>
      <c r="G88" s="4"/>
      <c r="H88" s="10">
        <v>1</v>
      </c>
    </row>
    <row r="89" spans="1:8" x14ac:dyDescent="0.25">
      <c r="A89" t="s">
        <v>75</v>
      </c>
      <c r="B89" t="s">
        <v>151</v>
      </c>
      <c r="C89" s="39" t="s">
        <v>103</v>
      </c>
      <c r="D89" s="39" t="s">
        <v>103</v>
      </c>
      <c r="E89" s="39" t="s">
        <v>103</v>
      </c>
      <c r="F89" s="39" t="s">
        <v>103</v>
      </c>
      <c r="G89" s="39" t="s">
        <v>103</v>
      </c>
      <c r="H89" s="39" t="s">
        <v>103</v>
      </c>
    </row>
    <row r="90" spans="1:8" x14ac:dyDescent="0.25">
      <c r="A90" t="s">
        <v>76</v>
      </c>
      <c r="B90" t="s">
        <v>151</v>
      </c>
      <c r="C90" s="4"/>
      <c r="D90" s="4"/>
      <c r="E90" s="10">
        <v>1</v>
      </c>
      <c r="F90" s="10">
        <v>1</v>
      </c>
      <c r="G90" s="4"/>
      <c r="H90" s="10">
        <v>1</v>
      </c>
    </row>
    <row r="91" spans="1:8" x14ac:dyDescent="0.25">
      <c r="A91" t="s">
        <v>92</v>
      </c>
      <c r="B91" t="s">
        <v>151</v>
      </c>
      <c r="C91" s="39" t="s">
        <v>103</v>
      </c>
      <c r="D91" s="39" t="s">
        <v>103</v>
      </c>
      <c r="E91" s="39" t="s">
        <v>103</v>
      </c>
      <c r="F91" s="39" t="s">
        <v>103</v>
      </c>
      <c r="G91" s="39" t="s">
        <v>103</v>
      </c>
      <c r="H91" s="39" t="s">
        <v>103</v>
      </c>
    </row>
    <row r="92" spans="1:8" x14ac:dyDescent="0.25">
      <c r="A92" t="s">
        <v>93</v>
      </c>
      <c r="B92" t="s">
        <v>151</v>
      </c>
      <c r="C92" s="4"/>
      <c r="D92" s="4"/>
      <c r="E92" s="10">
        <v>1</v>
      </c>
      <c r="F92" s="10">
        <v>1</v>
      </c>
      <c r="G92" s="4"/>
      <c r="H92" s="10">
        <v>1</v>
      </c>
    </row>
    <row r="93" spans="1:8" x14ac:dyDescent="0.25">
      <c r="A93" t="s">
        <v>63</v>
      </c>
      <c r="B93" t="s">
        <v>117</v>
      </c>
      <c r="C93" s="4"/>
      <c r="D93" s="12">
        <v>1</v>
      </c>
      <c r="E93" s="4"/>
      <c r="F93" s="12">
        <v>1</v>
      </c>
      <c r="G93" s="4"/>
      <c r="H93" s="12">
        <v>1</v>
      </c>
    </row>
    <row r="94" spans="1:8" x14ac:dyDescent="0.25">
      <c r="A94" t="s">
        <v>84</v>
      </c>
      <c r="B94" t="s">
        <v>117</v>
      </c>
      <c r="C94" s="4"/>
      <c r="D94" s="12">
        <v>1</v>
      </c>
      <c r="E94" s="4"/>
      <c r="F94" s="12">
        <v>1</v>
      </c>
      <c r="G94" s="4"/>
      <c r="H94" s="12">
        <v>1</v>
      </c>
    </row>
    <row r="95" spans="1:8" x14ac:dyDescent="0.25">
      <c r="A95" t="s">
        <v>80</v>
      </c>
      <c r="B95" t="s">
        <v>117</v>
      </c>
      <c r="C95" s="4"/>
      <c r="D95" s="12">
        <v>1</v>
      </c>
      <c r="E95" s="4"/>
      <c r="F95" s="12">
        <v>1</v>
      </c>
      <c r="G95" s="4"/>
      <c r="H95" s="12">
        <v>1</v>
      </c>
    </row>
    <row r="96" spans="1:8" x14ac:dyDescent="0.25">
      <c r="A96" t="s">
        <v>89</v>
      </c>
      <c r="B96" t="s">
        <v>117</v>
      </c>
      <c r="C96" s="4"/>
      <c r="D96" s="12">
        <v>1</v>
      </c>
      <c r="E96" s="4"/>
      <c r="F96" s="12">
        <v>1</v>
      </c>
      <c r="G96" s="4"/>
      <c r="H96" s="12">
        <v>1</v>
      </c>
    </row>
    <row r="97" spans="1:10" x14ac:dyDescent="0.25">
      <c r="A97" t="s">
        <v>94</v>
      </c>
      <c r="B97" t="s">
        <v>117</v>
      </c>
      <c r="C97" s="4"/>
      <c r="D97" s="12">
        <v>1</v>
      </c>
      <c r="E97" s="4"/>
      <c r="F97" s="12">
        <v>1</v>
      </c>
      <c r="G97" s="4"/>
      <c r="H97" s="12">
        <v>1</v>
      </c>
    </row>
    <row r="98" spans="1:10" x14ac:dyDescent="0.25">
      <c r="A98" t="s">
        <v>82</v>
      </c>
      <c r="B98" t="s">
        <v>118</v>
      </c>
      <c r="C98" s="4"/>
      <c r="D98" s="13">
        <v>1</v>
      </c>
      <c r="E98" s="4"/>
      <c r="F98" s="13">
        <v>1</v>
      </c>
      <c r="G98" s="4"/>
      <c r="H98" s="13">
        <v>1</v>
      </c>
    </row>
    <row r="99" spans="1:10" x14ac:dyDescent="0.25">
      <c r="A99" t="s">
        <v>85</v>
      </c>
      <c r="B99" t="s">
        <v>118</v>
      </c>
      <c r="C99" s="4"/>
      <c r="D99" s="13">
        <v>1</v>
      </c>
      <c r="E99" s="4"/>
      <c r="F99" s="13">
        <v>1</v>
      </c>
      <c r="G99" s="4"/>
      <c r="H99" s="13">
        <v>1</v>
      </c>
    </row>
    <row r="100" spans="1:10" x14ac:dyDescent="0.25">
      <c r="A100" s="33" t="s">
        <v>86</v>
      </c>
      <c r="B100" s="33" t="s">
        <v>118</v>
      </c>
      <c r="C100" s="4"/>
      <c r="D100" s="13">
        <v>1</v>
      </c>
      <c r="E100" s="4"/>
      <c r="F100" s="13">
        <v>1</v>
      </c>
      <c r="G100" s="4"/>
      <c r="H100" s="13">
        <v>1</v>
      </c>
      <c r="J100" s="33" t="s">
        <v>220</v>
      </c>
    </row>
    <row r="101" spans="1:10" x14ac:dyDescent="0.25">
      <c r="A101" s="33" t="s">
        <v>87</v>
      </c>
      <c r="B101" s="33" t="s">
        <v>118</v>
      </c>
      <c r="C101" s="4"/>
      <c r="D101" s="13">
        <v>1</v>
      </c>
      <c r="E101" s="4"/>
      <c r="F101" s="13">
        <v>1</v>
      </c>
      <c r="G101" s="4"/>
      <c r="H101" s="13">
        <v>1</v>
      </c>
      <c r="J101" s="33" t="s">
        <v>155</v>
      </c>
    </row>
    <row r="102" spans="1:10" x14ac:dyDescent="0.25">
      <c r="A102" t="s">
        <v>88</v>
      </c>
      <c r="B102" t="s">
        <v>118</v>
      </c>
      <c r="C102" s="4"/>
      <c r="D102" s="13">
        <v>1</v>
      </c>
      <c r="E102" s="4"/>
      <c r="F102" s="13">
        <v>1</v>
      </c>
      <c r="G102" s="4"/>
      <c r="H102" s="13">
        <v>1</v>
      </c>
    </row>
    <row r="103" spans="1:10" x14ac:dyDescent="0.25">
      <c r="A103" t="s">
        <v>95</v>
      </c>
      <c r="B103" t="s">
        <v>118</v>
      </c>
      <c r="C103" s="4"/>
      <c r="D103" s="13">
        <v>1</v>
      </c>
      <c r="E103" s="4"/>
      <c r="F103" s="13">
        <v>1</v>
      </c>
      <c r="G103" s="4"/>
      <c r="H103" s="13">
        <v>1</v>
      </c>
    </row>
    <row r="104" spans="1:10" x14ac:dyDescent="0.25">
      <c r="A104" t="s">
        <v>121</v>
      </c>
      <c r="B104" t="s">
        <v>129</v>
      </c>
      <c r="C104" s="40" t="s">
        <v>103</v>
      </c>
      <c r="D104" s="40" t="s">
        <v>103</v>
      </c>
      <c r="E104" s="40" t="s">
        <v>103</v>
      </c>
      <c r="F104" s="40" t="s">
        <v>103</v>
      </c>
      <c r="G104" s="40" t="s">
        <v>103</v>
      </c>
      <c r="H104" s="40" t="s">
        <v>103</v>
      </c>
    </row>
    <row r="105" spans="1:10" x14ac:dyDescent="0.25">
      <c r="A105" t="s">
        <v>122</v>
      </c>
      <c r="B105" t="s">
        <v>129</v>
      </c>
      <c r="C105" s="40" t="s">
        <v>103</v>
      </c>
      <c r="D105" s="40" t="s">
        <v>103</v>
      </c>
      <c r="E105" s="40" t="s">
        <v>103</v>
      </c>
      <c r="F105" s="40" t="s">
        <v>103</v>
      </c>
      <c r="G105" s="40" t="s">
        <v>103</v>
      </c>
      <c r="H105" s="40" t="s">
        <v>103</v>
      </c>
    </row>
    <row r="106" spans="1:10" x14ac:dyDescent="0.25">
      <c r="A106" t="s">
        <v>123</v>
      </c>
      <c r="B106" t="s">
        <v>129</v>
      </c>
      <c r="C106" s="4"/>
      <c r="D106" s="4"/>
      <c r="E106" s="4"/>
      <c r="F106" s="4"/>
      <c r="G106" s="14">
        <v>1</v>
      </c>
      <c r="H106" s="14">
        <v>1</v>
      </c>
    </row>
    <row r="107" spans="1:10" x14ac:dyDescent="0.25">
      <c r="A107" t="s">
        <v>124</v>
      </c>
      <c r="B107" t="s">
        <v>129</v>
      </c>
      <c r="C107" s="4"/>
      <c r="D107" s="4"/>
      <c r="E107" s="4"/>
      <c r="F107" s="4"/>
      <c r="G107" s="14">
        <v>1</v>
      </c>
      <c r="H107" s="14">
        <v>1</v>
      </c>
    </row>
    <row r="108" spans="1:10" x14ac:dyDescent="0.25">
      <c r="A108" t="s">
        <v>125</v>
      </c>
      <c r="B108" t="s">
        <v>129</v>
      </c>
      <c r="C108" s="4"/>
      <c r="D108" s="4"/>
      <c r="E108" s="4"/>
      <c r="F108" s="4"/>
      <c r="G108" s="14">
        <v>1</v>
      </c>
      <c r="H108" s="14">
        <v>1</v>
      </c>
    </row>
    <row r="109" spans="1:10" x14ac:dyDescent="0.25">
      <c r="A109" t="s">
        <v>126</v>
      </c>
      <c r="B109" t="s">
        <v>129</v>
      </c>
      <c r="C109" s="4"/>
      <c r="D109" s="4"/>
      <c r="E109" s="4"/>
      <c r="F109" s="4"/>
      <c r="G109" s="14">
        <v>1</v>
      </c>
      <c r="H109" s="14">
        <v>1</v>
      </c>
    </row>
    <row r="110" spans="1:10" x14ac:dyDescent="0.25">
      <c r="A110" t="s">
        <v>127</v>
      </c>
      <c r="B110" t="s">
        <v>129</v>
      </c>
      <c r="C110" s="4"/>
      <c r="D110" s="4"/>
      <c r="E110" s="4"/>
      <c r="F110" s="4"/>
      <c r="G110" s="14">
        <v>1</v>
      </c>
      <c r="H110" s="14">
        <v>1</v>
      </c>
    </row>
    <row r="111" spans="1:10" x14ac:dyDescent="0.25">
      <c r="A111" t="s">
        <v>128</v>
      </c>
      <c r="B111" t="s">
        <v>129</v>
      </c>
      <c r="C111" s="4"/>
      <c r="D111" s="4"/>
      <c r="E111" s="4"/>
      <c r="F111" s="4"/>
      <c r="G111" s="14">
        <v>1</v>
      </c>
      <c r="H111" s="14">
        <v>1</v>
      </c>
    </row>
    <row r="112" spans="1:10" x14ac:dyDescent="0.25">
      <c r="A112" t="s">
        <v>226</v>
      </c>
      <c r="B112" t="s">
        <v>130</v>
      </c>
      <c r="C112" s="4"/>
      <c r="D112" s="4"/>
      <c r="E112" s="4"/>
      <c r="F112" s="4"/>
      <c r="G112" s="15">
        <v>1</v>
      </c>
      <c r="H112" s="15">
        <v>1</v>
      </c>
    </row>
    <row r="113" spans="1:10" x14ac:dyDescent="0.25">
      <c r="A113" s="41" t="s">
        <v>227</v>
      </c>
      <c r="B113" s="29" t="s">
        <v>130</v>
      </c>
      <c r="C113" s="4"/>
      <c r="D113" s="4"/>
      <c r="E113" s="4"/>
      <c r="F113" s="4"/>
      <c r="G113" s="15">
        <v>1</v>
      </c>
      <c r="H113" s="15">
        <v>1</v>
      </c>
      <c r="J113" s="41" t="s">
        <v>230</v>
      </c>
    </row>
    <row r="114" spans="1:10" x14ac:dyDescent="0.25">
      <c r="A114" t="s">
        <v>228</v>
      </c>
      <c r="B114" t="s">
        <v>130</v>
      </c>
      <c r="C114" s="4"/>
      <c r="D114" s="4"/>
      <c r="E114" s="4"/>
      <c r="F114" s="4"/>
      <c r="G114" s="15">
        <v>1</v>
      </c>
      <c r="H114" s="15">
        <v>1</v>
      </c>
    </row>
    <row r="116" spans="1:10" x14ac:dyDescent="0.25">
      <c r="C116" s="2" t="str">
        <f t="shared" ref="C116:H116" si="0">C1</f>
        <v>Baseline</v>
      </c>
      <c r="D116" s="2" t="str">
        <f t="shared" si="0"/>
        <v>Video Editing</v>
      </c>
      <c r="E116" s="2" t="str">
        <f t="shared" si="0"/>
        <v>VFX</v>
      </c>
      <c r="F116" s="2" t="str">
        <f t="shared" si="0"/>
        <v>AI</v>
      </c>
      <c r="G116" s="2" t="str">
        <f t="shared" si="0"/>
        <v>Photography</v>
      </c>
      <c r="H116" s="2" t="str">
        <f t="shared" si="0"/>
        <v>Comprehensive</v>
      </c>
    </row>
    <row r="117" spans="1:10" x14ac:dyDescent="0.25">
      <c r="B117" t="s">
        <v>132</v>
      </c>
      <c r="C117">
        <f>COUNTA(C25:C114)</f>
        <v>18</v>
      </c>
      <c r="D117">
        <f t="shared" ref="D117:H117" si="1">COUNTA(D25:D114)</f>
        <v>62</v>
      </c>
      <c r="E117">
        <f t="shared" si="1"/>
        <v>47</v>
      </c>
      <c r="F117">
        <f t="shared" si="1"/>
        <v>47</v>
      </c>
      <c r="G117">
        <f t="shared" si="1"/>
        <v>27</v>
      </c>
      <c r="H117">
        <f t="shared" si="1"/>
        <v>90</v>
      </c>
    </row>
    <row r="118" spans="1:10" x14ac:dyDescent="0.25">
      <c r="B118" t="s">
        <v>133</v>
      </c>
      <c r="C118">
        <f t="shared" ref="C118:H118" si="2">2+(C117*0.75)</f>
        <v>15.5</v>
      </c>
      <c r="D118">
        <f t="shared" si="2"/>
        <v>48.5</v>
      </c>
      <c r="E118">
        <f t="shared" si="2"/>
        <v>37.25</v>
      </c>
      <c r="F118">
        <f t="shared" si="2"/>
        <v>37.25</v>
      </c>
      <c r="G118">
        <f t="shared" si="2"/>
        <v>22.25</v>
      </c>
      <c r="H118">
        <f t="shared" si="2"/>
        <v>69.5</v>
      </c>
    </row>
  </sheetData>
  <pageMargins left="0.7" right="0.7" top="0.75" bottom="0.75" header="0.3" footer="0.3"/>
  <pageSetup paperSize="1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ACFC4-9C6F-4576-8983-B6FC2A60EFAA}">
  <dimension ref="A1:Q155"/>
  <sheetViews>
    <sheetView tabSelected="1" workbookViewId="0">
      <selection activeCell="A34" sqref="A34"/>
    </sheetView>
  </sheetViews>
  <sheetFormatPr defaultRowHeight="15" x14ac:dyDescent="0.25"/>
  <cols>
    <col min="1" max="1" width="50.5703125" bestFit="1" customWidth="1"/>
    <col min="2" max="2" width="27.7109375" bestFit="1" customWidth="1"/>
    <col min="4" max="4" width="32.28515625" bestFit="1" customWidth="1"/>
    <col min="5" max="5" width="33.42578125" bestFit="1" customWidth="1"/>
    <col min="6" max="6" width="25.85546875" bestFit="1" customWidth="1"/>
    <col min="7" max="7" width="20.42578125" customWidth="1"/>
    <col min="8" max="9" width="13" bestFit="1" customWidth="1"/>
    <col min="10" max="10" width="24.42578125" bestFit="1" customWidth="1"/>
    <col min="11" max="11" width="24.42578125" customWidth="1"/>
  </cols>
  <sheetData>
    <row r="1" spans="1:17" x14ac:dyDescent="0.25">
      <c r="A1" t="s">
        <v>140</v>
      </c>
      <c r="B1" t="s">
        <v>141</v>
      </c>
    </row>
    <row r="2" spans="1:17" x14ac:dyDescent="0.25">
      <c r="A2" t="s">
        <v>142</v>
      </c>
      <c r="B2" t="s">
        <v>143</v>
      </c>
    </row>
    <row r="3" spans="1:17" x14ac:dyDescent="0.25">
      <c r="A3" t="s">
        <v>144</v>
      </c>
      <c r="B3" t="s">
        <v>145</v>
      </c>
    </row>
    <row r="4" spans="1:17" x14ac:dyDescent="0.25">
      <c r="A4" t="s">
        <v>146</v>
      </c>
      <c r="B4" t="s">
        <v>234</v>
      </c>
    </row>
    <row r="6" spans="1:17" x14ac:dyDescent="0.25">
      <c r="D6" t="s">
        <v>233</v>
      </c>
      <c r="E6" t="s">
        <v>96</v>
      </c>
      <c r="F6" t="s">
        <v>101</v>
      </c>
      <c r="G6" t="s">
        <v>232</v>
      </c>
      <c r="H6" t="s">
        <v>98</v>
      </c>
      <c r="I6" t="s">
        <v>229</v>
      </c>
      <c r="K6" s="2" t="s">
        <v>240</v>
      </c>
      <c r="L6" t="str">
        <f>D6</f>
        <v>AMD Ryzen 7 9700X 8-Core Processor</v>
      </c>
      <c r="M6" t="str">
        <f t="shared" ref="M6:Q7" si="0">E6</f>
        <v>AMD Ryzen 9 5950X 16-Core Processor</v>
      </c>
      <c r="N6" t="str">
        <f t="shared" si="0"/>
        <v>13th Gen Intel Core i9-13900K</v>
      </c>
      <c r="O6" t="str">
        <f t="shared" si="0"/>
        <v>NVIDIA RTX Spark N1X (6144-core GPU, 20-core CPU)</v>
      </c>
      <c r="P6" t="str">
        <f t="shared" si="0"/>
        <v>Apple M5 Max</v>
      </c>
      <c r="Q6" t="str">
        <f t="shared" si="0"/>
        <v>Apple M3 Max</v>
      </c>
    </row>
    <row r="7" spans="1:17" x14ac:dyDescent="0.25">
      <c r="D7" t="s">
        <v>100</v>
      </c>
      <c r="E7" t="s">
        <v>97</v>
      </c>
      <c r="F7" t="s">
        <v>102</v>
      </c>
      <c r="G7" t="s">
        <v>231</v>
      </c>
      <c r="H7" t="s">
        <v>98</v>
      </c>
      <c r="I7" t="s">
        <v>229</v>
      </c>
      <c r="L7" t="str">
        <f>D7</f>
        <v>NVIDIA GeForce RTX 5080</v>
      </c>
      <c r="M7" t="str">
        <f t="shared" si="0"/>
        <v>AMD Radeon RX 7900 XTX</v>
      </c>
      <c r="N7" t="str">
        <f t="shared" si="0"/>
        <v>NVIDIA GeForce RTX 3080</v>
      </c>
      <c r="O7" t="str">
        <f t="shared" si="0"/>
        <v>NVIDIA RTX Spark N1X (6144-core Blackwell RTX GPU)</v>
      </c>
      <c r="P7" t="str">
        <f t="shared" si="0"/>
        <v>Apple M5 Max</v>
      </c>
      <c r="Q7" t="str">
        <f t="shared" si="0"/>
        <v>Apple M3 Max</v>
      </c>
    </row>
    <row r="8" spans="1:17" x14ac:dyDescent="0.25">
      <c r="A8" s="44" t="s">
        <v>236</v>
      </c>
      <c r="B8" s="45"/>
      <c r="C8" s="45"/>
      <c r="D8" s="45"/>
      <c r="E8" s="45"/>
      <c r="F8" s="45"/>
      <c r="G8" s="45"/>
      <c r="H8" s="45"/>
      <c r="I8" s="45"/>
    </row>
    <row r="9" spans="1:17" x14ac:dyDescent="0.25">
      <c r="A9" t="s">
        <v>114</v>
      </c>
      <c r="D9" s="42">
        <f>GEOMEAN(GEOMEAN(D62,D68),GEOMEAN(D92,D93),GEOMEAN(D129,D130))*100</f>
        <v>3844.5595901523207</v>
      </c>
      <c r="E9" s="42">
        <f t="shared" ref="E9:H9" si="1">GEOMEAN(GEOMEAN(E62,E68),GEOMEAN(E92,E93),GEOMEAN(E129,E130))*100</f>
        <v>3652.1778212076547</v>
      </c>
      <c r="F9" s="42">
        <f t="shared" si="1"/>
        <v>3523.6248520300442</v>
      </c>
      <c r="G9" s="42">
        <f t="shared" si="1"/>
        <v>2691.173726892006</v>
      </c>
      <c r="H9" s="42">
        <f t="shared" si="1"/>
        <v>5878.8099752499857</v>
      </c>
      <c r="I9" s="42">
        <f>GEOMEAN(GEOMEAN(I62,I68),GEOMEAN(I92,I93),GEOMEAN(I129,I130))*100</f>
        <v>4476.578700887475</v>
      </c>
      <c r="L9" s="1">
        <f>D9/$D9</f>
        <v>1</v>
      </c>
      <c r="M9" s="1">
        <f t="shared" ref="M9:Q14" si="2">E9/$D9</f>
        <v>0.94995999816534415</v>
      </c>
      <c r="N9" s="1">
        <f t="shared" si="2"/>
        <v>0.91652236606129411</v>
      </c>
      <c r="O9" s="1">
        <f t="shared" si="2"/>
        <v>0.69999532164499034</v>
      </c>
      <c r="P9" s="1">
        <f t="shared" si="2"/>
        <v>1.5291244256710996</v>
      </c>
      <c r="Q9" s="1">
        <f t="shared" si="2"/>
        <v>1.1643931108140566</v>
      </c>
    </row>
    <row r="10" spans="1:17" x14ac:dyDescent="0.25">
      <c r="A10" t="s">
        <v>115</v>
      </c>
      <c r="D10" s="42">
        <f>GEOMEAN(GEOMEAN(GEOMEAN(D51,D54),GEOMEAN(D52)),GEOMEAN(D77,D78),GEOMEAN(D82,D84),GEOMEAN(D89,D91),GEOMEAN(D103),GEOMEAN(D115,D117))*100</f>
        <v>10434.608963783867</v>
      </c>
      <c r="E10" s="42">
        <f t="shared" ref="E10:H10" si="3">GEOMEAN(GEOMEAN(GEOMEAN(E51,E54),GEOMEAN(E52)),GEOMEAN(E77,E78),GEOMEAN(E82,E84),GEOMEAN(E89,E91),GEOMEAN(E103),GEOMEAN(E115,E117))*100</f>
        <v>8670.411246871201</v>
      </c>
      <c r="F10" s="42">
        <f t="shared" si="3"/>
        <v>8004.6177144381727</v>
      </c>
      <c r="G10" s="42">
        <f t="shared" si="3"/>
        <v>5479.3414947986366</v>
      </c>
      <c r="H10" s="42">
        <f t="shared" si="3"/>
        <v>9090.9632400250266</v>
      </c>
      <c r="I10" s="42">
        <f>GEOMEAN(GEOMEAN(GEOMEAN(I51,I54),GEOMEAN(I52)),GEOMEAN(I77,I78),GEOMEAN(I82,I84),GEOMEAN(I89,I91),GEOMEAN(I103),GEOMEAN(I115,I117))*100</f>
        <v>6319.694562598298</v>
      </c>
      <c r="L10" s="1">
        <f t="shared" ref="L10:L14" si="4">D10/$D10</f>
        <v>1</v>
      </c>
      <c r="M10" s="1">
        <f t="shared" si="2"/>
        <v>0.8309282386109732</v>
      </c>
      <c r="N10" s="1">
        <f t="shared" si="2"/>
        <v>0.76712196328778237</v>
      </c>
      <c r="O10" s="1">
        <f t="shared" si="2"/>
        <v>0.52511229829657957</v>
      </c>
      <c r="P10" s="1">
        <f t="shared" si="2"/>
        <v>0.87123180864541006</v>
      </c>
      <c r="Q10" s="1">
        <f t="shared" si="2"/>
        <v>0.60564747414421638</v>
      </c>
    </row>
    <row r="11" spans="1:17" x14ac:dyDescent="0.25">
      <c r="A11" t="s">
        <v>108</v>
      </c>
      <c r="D11" s="42">
        <f>GEOMEAN(D39,D40,D41,D42,D45,D47,D48)*100</f>
        <v>2061.6601185244012</v>
      </c>
      <c r="E11" s="42">
        <f>GEOMEAN(E39,E40,E41,E42,E45,E47,E48)*100</f>
        <v>1788.1839076485032</v>
      </c>
      <c r="F11" s="43" t="s">
        <v>148</v>
      </c>
      <c r="G11" s="42">
        <f t="shared" ref="G11" si="5">GEOMEAN(G39,G40,G41,G42,G45,G47,G48)*100</f>
        <v>1357.4044218366384</v>
      </c>
      <c r="H11" s="42">
        <f>GEOMEAN(H39,H40,H41,H42,H45,H47,H48)*100</f>
        <v>2205.3521311425384</v>
      </c>
      <c r="I11" s="42">
        <f t="shared" ref="I11" si="6">GEOMEAN(I39,I40,I41,I42,I45,I47,I48)*100</f>
        <v>1787.1089305143735</v>
      </c>
      <c r="L11" s="1">
        <f t="shared" si="4"/>
        <v>1</v>
      </c>
      <c r="M11" s="1">
        <f t="shared" si="2"/>
        <v>0.86735145700367233</v>
      </c>
      <c r="N11" s="1"/>
      <c r="O11" s="1">
        <f t="shared" si="2"/>
        <v>0.65840358924349662</v>
      </c>
      <c r="P11" s="1">
        <f t="shared" si="2"/>
        <v>1.0696972363810298</v>
      </c>
      <c r="Q11" s="1">
        <f t="shared" si="2"/>
        <v>0.86683004364146443</v>
      </c>
    </row>
    <row r="12" spans="1:17" x14ac:dyDescent="0.25">
      <c r="A12" t="s">
        <v>109</v>
      </c>
      <c r="D12" s="42">
        <f>GEOMEAN(D40,D43,D46,D44)*100</f>
        <v>8068.7941157592322</v>
      </c>
      <c r="E12" s="42">
        <f>GEOMEAN(E40,E43,E46,E44)*100</f>
        <v>6060.3317921783728</v>
      </c>
      <c r="F12" s="43" t="s">
        <v>148</v>
      </c>
      <c r="G12" s="42">
        <f t="shared" ref="G12" si="7">GEOMEAN(G40,G43,G46,G44)*100</f>
        <v>3904.8389006168159</v>
      </c>
      <c r="H12" s="42">
        <f>GEOMEAN(H40,H43,H46,H44)*100</f>
        <v>7226.4711033734939</v>
      </c>
      <c r="I12" s="42">
        <f t="shared" ref="I12" si="8">GEOMEAN(I40,I43,I46,I44)*100</f>
        <v>4774.6558565629966</v>
      </c>
      <c r="L12" s="1">
        <f t="shared" si="4"/>
        <v>1</v>
      </c>
      <c r="M12" s="1">
        <f t="shared" si="2"/>
        <v>0.75108271511623848</v>
      </c>
      <c r="N12" s="1"/>
      <c r="O12" s="1">
        <f>G12/$D12</f>
        <v>0.48394330609951258</v>
      </c>
      <c r="P12" s="1">
        <f t="shared" si="2"/>
        <v>0.89560732368414386</v>
      </c>
      <c r="Q12" s="1">
        <f t="shared" si="2"/>
        <v>0.5917434238701883</v>
      </c>
    </row>
    <row r="13" spans="1:17" x14ac:dyDescent="0.25">
      <c r="A13" t="s">
        <v>110</v>
      </c>
      <c r="D13" s="42">
        <f>GEOMEAN(D45,D46,D47,D48)*100</f>
        <v>612.1385106329551</v>
      </c>
      <c r="E13" s="42">
        <f>GEOMEAN(E45,E46,E47,E48)*100</f>
        <v>478.59996570337586</v>
      </c>
      <c r="F13" s="43" t="s">
        <v>148</v>
      </c>
      <c r="G13" s="42">
        <f t="shared" ref="G13" si="9">GEOMEAN(G45,G46,G47,G48)*100</f>
        <v>468.91827555284647</v>
      </c>
      <c r="H13" s="42">
        <f>GEOMEAN(H45,H46,H47,H48)*100</f>
        <v>566.71767884303074</v>
      </c>
      <c r="I13" s="42">
        <f t="shared" ref="I13" si="10">GEOMEAN(I45,I46,I47,I48)*100</f>
        <v>424.4086688174088</v>
      </c>
      <c r="L13" s="1">
        <f t="shared" si="4"/>
        <v>1</v>
      </c>
      <c r="M13" s="1">
        <f t="shared" si="2"/>
        <v>0.78184913608604767</v>
      </c>
      <c r="N13" s="1"/>
      <c r="O13" s="1">
        <f t="shared" si="2"/>
        <v>0.76603296052715586</v>
      </c>
      <c r="P13" s="1">
        <f t="shared" si="2"/>
        <v>0.92579974793129916</v>
      </c>
      <c r="Q13" s="1">
        <f t="shared" si="2"/>
        <v>0.69332130138090409</v>
      </c>
    </row>
    <row r="14" spans="1:17" x14ac:dyDescent="0.25">
      <c r="A14" t="s">
        <v>111</v>
      </c>
      <c r="D14" s="42">
        <f>GEOMEAN(D49,D50)*100</f>
        <v>14813.844875656017</v>
      </c>
      <c r="E14" s="42">
        <f>GEOMEAN(E49,E50)*100</f>
        <v>14839.811319555247</v>
      </c>
      <c r="F14" s="43" t="s">
        <v>148</v>
      </c>
      <c r="G14" s="42">
        <f t="shared" ref="G14" si="11">GEOMEAN(G49,G50)*100</f>
        <v>11913.857477744143</v>
      </c>
      <c r="H14" s="42">
        <f>GEOMEAN(H49,H50)*100</f>
        <v>28912.281127576221</v>
      </c>
      <c r="I14" s="42">
        <f t="shared" ref="I14" si="12">GEOMEAN(I49,I50)*100</f>
        <v>16682.925402938177</v>
      </c>
      <c r="L14" s="1">
        <f t="shared" si="4"/>
        <v>1</v>
      </c>
      <c r="M14" s="1">
        <f t="shared" si="2"/>
        <v>1.001752849723835</v>
      </c>
      <c r="N14" s="1"/>
      <c r="O14" s="1">
        <f t="shared" si="2"/>
        <v>0.80423803393017157</v>
      </c>
      <c r="P14" s="1">
        <f t="shared" si="2"/>
        <v>1.9517067560960177</v>
      </c>
      <c r="Q14" s="1">
        <f t="shared" si="2"/>
        <v>1.126171196132455</v>
      </c>
    </row>
    <row r="15" spans="1:17" x14ac:dyDescent="0.25">
      <c r="L15" s="1"/>
      <c r="M15" s="1"/>
      <c r="N15" s="1"/>
      <c r="O15" s="1"/>
      <c r="P15" s="1"/>
      <c r="Q15" s="1"/>
    </row>
    <row r="16" spans="1:17" x14ac:dyDescent="0.25">
      <c r="A16" s="44" t="s">
        <v>235</v>
      </c>
      <c r="B16" s="45"/>
      <c r="C16" s="45"/>
      <c r="D16" s="45"/>
      <c r="E16" s="45"/>
      <c r="F16" s="45"/>
      <c r="G16" s="45"/>
      <c r="H16" s="45"/>
      <c r="I16" s="45"/>
      <c r="L16" s="1"/>
      <c r="M16" s="1"/>
      <c r="N16" s="1"/>
      <c r="O16" s="1"/>
      <c r="P16" s="1"/>
      <c r="Q16" s="1"/>
    </row>
    <row r="17" spans="1:17" x14ac:dyDescent="0.25">
      <c r="A17" t="s">
        <v>114</v>
      </c>
      <c r="D17" s="42">
        <f t="shared" ref="D17:I17" si="13">GEOMEAN(GEOMEAN(D62,D68),GEOMEAN(D92,D93),GEOMEAN(D129,D130))*100</f>
        <v>3844.5595901523207</v>
      </c>
      <c r="E17" s="42">
        <f t="shared" si="13"/>
        <v>3652.1778212076547</v>
      </c>
      <c r="F17" s="42">
        <f t="shared" si="13"/>
        <v>3523.6248520300442</v>
      </c>
      <c r="G17" s="42">
        <f t="shared" si="13"/>
        <v>2691.173726892006</v>
      </c>
      <c r="H17" s="42">
        <f t="shared" si="13"/>
        <v>5878.8099752499857</v>
      </c>
      <c r="I17" s="42">
        <f t="shared" si="13"/>
        <v>4476.578700887475</v>
      </c>
      <c r="L17" s="1">
        <f>D17/$D17</f>
        <v>1</v>
      </c>
      <c r="M17" s="1">
        <f t="shared" ref="M17:M22" si="14">E17/$D17</f>
        <v>0.94995999816534415</v>
      </c>
      <c r="N17" s="1">
        <f t="shared" ref="N17:N21" si="15">F17/$D17</f>
        <v>0.91652236606129411</v>
      </c>
      <c r="O17" s="1">
        <f t="shared" ref="O17:O22" si="16">G17/$D17</f>
        <v>0.69999532164499034</v>
      </c>
      <c r="P17" s="1">
        <f t="shared" ref="P17:P22" si="17">H17/$D17</f>
        <v>1.5291244256710996</v>
      </c>
      <c r="Q17" s="1">
        <f t="shared" ref="Q17:Q22" si="18">I17/$D17</f>
        <v>1.1643931108140566</v>
      </c>
    </row>
    <row r="18" spans="1:17" x14ac:dyDescent="0.25">
      <c r="A18" t="s">
        <v>115</v>
      </c>
      <c r="D18" s="42">
        <f t="shared" ref="D18:I18" si="19">GEOMEAN(GEOMEAN(GEOMEAN(D51,D54),GEOMEAN(D52)),GEOMEAN(D77,D78),GEOMEAN(D82,D84),GEOMEAN(D89,D91),GEOMEAN(D103),GEOMEAN(D115,D117))*100</f>
        <v>10434.608963783867</v>
      </c>
      <c r="E18" s="42">
        <f t="shared" si="19"/>
        <v>8670.411246871201</v>
      </c>
      <c r="F18" s="42">
        <f t="shared" si="19"/>
        <v>8004.6177144381727</v>
      </c>
      <c r="G18" s="42">
        <f t="shared" si="19"/>
        <v>5479.3414947986366</v>
      </c>
      <c r="H18" s="42">
        <f t="shared" si="19"/>
        <v>9090.9632400250266</v>
      </c>
      <c r="I18" s="42">
        <f t="shared" si="19"/>
        <v>6319.694562598298</v>
      </c>
      <c r="L18" s="1">
        <f t="shared" ref="L18:L22" si="20">D18/$D18</f>
        <v>1</v>
      </c>
      <c r="M18" s="1">
        <f t="shared" si="14"/>
        <v>0.8309282386109732</v>
      </c>
      <c r="N18" s="1">
        <f t="shared" si="15"/>
        <v>0.76712196328778237</v>
      </c>
      <c r="O18" s="1">
        <f t="shared" si="16"/>
        <v>0.52511229829657957</v>
      </c>
      <c r="P18" s="1">
        <f t="shared" si="17"/>
        <v>0.87123180864541006</v>
      </c>
      <c r="Q18" s="1">
        <f t="shared" si="18"/>
        <v>0.60564747414421638</v>
      </c>
    </row>
    <row r="19" spans="1:17" x14ac:dyDescent="0.25">
      <c r="A19" t="s">
        <v>108</v>
      </c>
      <c r="D19" s="42">
        <f t="shared" ref="D19:I19" si="21">GEOMEAN(D27,D28,D29,D30,D33,D35,D36)*100</f>
        <v>4084.0654750904123</v>
      </c>
      <c r="E19" s="42">
        <f t="shared" si="21"/>
        <v>3172.2044480105642</v>
      </c>
      <c r="F19" s="42">
        <f t="shared" si="21"/>
        <v>3416.5792388459786</v>
      </c>
      <c r="G19" s="42">
        <f t="shared" si="21"/>
        <v>2544.2185202972987</v>
      </c>
      <c r="H19" s="42">
        <f t="shared" si="21"/>
        <v>4222.3073003839681</v>
      </c>
      <c r="I19" s="42">
        <f t="shared" si="21"/>
        <v>3247.6554253464874</v>
      </c>
      <c r="L19" s="1">
        <f t="shared" si="20"/>
        <v>1</v>
      </c>
      <c r="M19" s="1">
        <f t="shared" si="14"/>
        <v>0.776727128239867</v>
      </c>
      <c r="N19" s="1">
        <f t="shared" si="15"/>
        <v>0.83656328716677664</v>
      </c>
      <c r="O19" s="1">
        <f t="shared" si="16"/>
        <v>0.62296222619716335</v>
      </c>
      <c r="P19" s="1">
        <f t="shared" si="17"/>
        <v>1.0338490717489037</v>
      </c>
      <c r="Q19" s="1">
        <f t="shared" si="18"/>
        <v>0.79520160613355284</v>
      </c>
    </row>
    <row r="20" spans="1:17" x14ac:dyDescent="0.25">
      <c r="A20" t="s">
        <v>109</v>
      </c>
      <c r="D20" s="42">
        <f t="shared" ref="D20:I20" si="22">GEOMEAN(D28,D31,D34,D32)*100</f>
        <v>8068.7941157592322</v>
      </c>
      <c r="E20" s="42">
        <f t="shared" si="22"/>
        <v>6060.3317921783728</v>
      </c>
      <c r="F20" s="42">
        <f t="shared" si="22"/>
        <v>6431.7443154667571</v>
      </c>
      <c r="G20" s="42">
        <f t="shared" si="22"/>
        <v>3904.8389006168159</v>
      </c>
      <c r="H20" s="42">
        <f t="shared" si="22"/>
        <v>7226.4711033734939</v>
      </c>
      <c r="I20" s="42">
        <f t="shared" si="22"/>
        <v>4774.6558565629966</v>
      </c>
      <c r="L20" s="1">
        <f t="shared" si="20"/>
        <v>1</v>
      </c>
      <c r="M20" s="1">
        <f t="shared" si="14"/>
        <v>0.75108271511623848</v>
      </c>
      <c r="N20" s="1">
        <f t="shared" si="15"/>
        <v>0.79711345006372902</v>
      </c>
      <c r="O20" s="1">
        <f>G20/$D20</f>
        <v>0.48394330609951258</v>
      </c>
      <c r="P20" s="1">
        <f t="shared" si="17"/>
        <v>0.89560732368414386</v>
      </c>
      <c r="Q20" s="1">
        <f t="shared" si="18"/>
        <v>0.5917434238701883</v>
      </c>
    </row>
    <row r="21" spans="1:17" x14ac:dyDescent="0.25">
      <c r="A21" t="s">
        <v>110</v>
      </c>
      <c r="D21" s="42">
        <f t="shared" ref="D21:I21" si="23">GEOMEAN(D33,D34,D35,D36)*100</f>
        <v>2024.7996090309539</v>
      </c>
      <c r="E21" s="42">
        <f t="shared" si="23"/>
        <v>1305.0687522471335</v>
      </c>
      <c r="F21" s="42">
        <f t="shared" si="23"/>
        <v>1625.0339779165427</v>
      </c>
      <c r="G21" s="42">
        <f t="shared" si="23"/>
        <v>1407.9141437883463</v>
      </c>
      <c r="H21" s="42">
        <f t="shared" si="23"/>
        <v>1766.0076321635574</v>
      </c>
      <c r="I21" s="42">
        <f t="shared" si="23"/>
        <v>1207.1670012807087</v>
      </c>
      <c r="L21" s="1">
        <f t="shared" si="20"/>
        <v>1</v>
      </c>
      <c r="M21" s="1">
        <f t="shared" si="14"/>
        <v>0.64454217910073808</v>
      </c>
      <c r="N21" s="1">
        <f t="shared" si="15"/>
        <v>0.80256533568488064</v>
      </c>
      <c r="O21" s="1">
        <f t="shared" si="16"/>
        <v>0.69533505316220312</v>
      </c>
      <c r="P21" s="1">
        <f t="shared" si="17"/>
        <v>0.87218884490438475</v>
      </c>
      <c r="Q21" s="1">
        <f t="shared" si="18"/>
        <v>0.59619085063852084</v>
      </c>
    </row>
    <row r="22" spans="1:17" x14ac:dyDescent="0.25">
      <c r="A22" t="s">
        <v>111</v>
      </c>
      <c r="D22" s="42">
        <f t="shared" ref="D22:I22" si="24">GEOMEAN(D37,D38)*100</f>
        <v>14813.844875656017</v>
      </c>
      <c r="E22" s="42">
        <f t="shared" si="24"/>
        <v>14839.811319555247</v>
      </c>
      <c r="F22" s="42">
        <f t="shared" si="24"/>
        <v>4645.4278597347738</v>
      </c>
      <c r="G22" s="42">
        <f t="shared" si="24"/>
        <v>11913.857477744143</v>
      </c>
      <c r="H22" s="42">
        <f t="shared" si="24"/>
        <v>26229.754097208002</v>
      </c>
      <c r="I22" s="42">
        <f t="shared" si="24"/>
        <v>16682.925402938177</v>
      </c>
      <c r="L22" s="1">
        <f t="shared" si="20"/>
        <v>1</v>
      </c>
      <c r="M22" s="1">
        <f t="shared" si="14"/>
        <v>1.001752849723835</v>
      </c>
      <c r="N22" s="1">
        <f>F22/$D22</f>
        <v>0.31358691134728489</v>
      </c>
      <c r="O22" s="1">
        <f t="shared" si="16"/>
        <v>0.80423803393017157</v>
      </c>
      <c r="P22" s="1">
        <f t="shared" si="17"/>
        <v>1.770624325917713</v>
      </c>
      <c r="Q22" s="1">
        <f t="shared" si="18"/>
        <v>1.126171196132455</v>
      </c>
    </row>
    <row r="24" spans="1:17" x14ac:dyDescent="0.25">
      <c r="A24" s="29" t="s">
        <v>0</v>
      </c>
      <c r="B24" s="29"/>
      <c r="C24" s="29"/>
      <c r="D24" s="29">
        <v>143187</v>
      </c>
      <c r="E24" s="29">
        <v>98199</v>
      </c>
      <c r="F24" s="29">
        <v>122289</v>
      </c>
      <c r="G24" s="29">
        <v>68759</v>
      </c>
      <c r="H24" s="29">
        <v>166326</v>
      </c>
      <c r="I24" s="29">
        <v>85969</v>
      </c>
      <c r="L24" s="1"/>
      <c r="M24" s="1"/>
      <c r="N24" s="1"/>
      <c r="O24" s="1"/>
      <c r="P24" s="1"/>
      <c r="Q24" s="1"/>
    </row>
    <row r="25" spans="1:17" x14ac:dyDescent="0.25">
      <c r="A25" s="29" t="s">
        <v>1</v>
      </c>
      <c r="B25" s="29"/>
      <c r="C25" s="29"/>
      <c r="D25" s="29">
        <v>63270</v>
      </c>
      <c r="E25" s="29">
        <v>41621</v>
      </c>
      <c r="F25" s="29">
        <v>43417</v>
      </c>
      <c r="G25" s="29">
        <v>31732</v>
      </c>
      <c r="H25" s="29">
        <v>67509</v>
      </c>
      <c r="I25" s="29">
        <v>35125</v>
      </c>
      <c r="L25" s="1"/>
      <c r="M25" s="1"/>
      <c r="N25" s="1"/>
      <c r="O25" s="1"/>
      <c r="P25" s="1"/>
      <c r="Q25" s="1"/>
    </row>
    <row r="26" spans="1:17" x14ac:dyDescent="0.25">
      <c r="A26" s="29" t="s">
        <v>2</v>
      </c>
      <c r="B26" s="29"/>
      <c r="C26" s="29"/>
      <c r="D26" s="29">
        <v>42464</v>
      </c>
      <c r="E26" s="29">
        <v>29816</v>
      </c>
      <c r="F26" s="29"/>
      <c r="G26" s="29">
        <v>21997</v>
      </c>
      <c r="H26" s="29">
        <v>46223</v>
      </c>
      <c r="I26" s="29">
        <v>24758</v>
      </c>
    </row>
    <row r="27" spans="1:17" x14ac:dyDescent="0.25">
      <c r="A27" t="s">
        <v>3</v>
      </c>
      <c r="B27" t="s">
        <v>4</v>
      </c>
      <c r="D27">
        <v>94.6</v>
      </c>
      <c r="E27">
        <v>69.7</v>
      </c>
      <c r="F27">
        <v>51.3</v>
      </c>
      <c r="G27">
        <v>46.8</v>
      </c>
      <c r="H27">
        <v>85.2</v>
      </c>
      <c r="I27">
        <v>68.599999999999994</v>
      </c>
      <c r="L27" s="1">
        <f t="shared" ref="L27" si="25">D27/$D27</f>
        <v>1</v>
      </c>
      <c r="M27" s="1">
        <f t="shared" ref="M27" si="26">E27/$D27</f>
        <v>0.73678646934460901</v>
      </c>
      <c r="N27" s="1">
        <f>F27/$D27</f>
        <v>0.54228329809725162</v>
      </c>
      <c r="O27" s="1">
        <f t="shared" ref="O27" si="27">G27/$D27</f>
        <v>0.49471458773784355</v>
      </c>
      <c r="P27" s="1">
        <f t="shared" ref="P27" si="28">H27/$D27</f>
        <v>0.90063424947145887</v>
      </c>
      <c r="Q27" s="1">
        <f t="shared" ref="Q27" si="29">I27/$D27</f>
        <v>0.72515856236786469</v>
      </c>
    </row>
    <row r="28" spans="1:17" x14ac:dyDescent="0.25">
      <c r="A28" t="s">
        <v>5</v>
      </c>
      <c r="B28" t="s">
        <v>6</v>
      </c>
      <c r="D28">
        <v>43</v>
      </c>
      <c r="E28">
        <v>35.6</v>
      </c>
      <c r="F28">
        <v>44.5</v>
      </c>
      <c r="G28">
        <v>27.2</v>
      </c>
      <c r="H28">
        <v>60.4</v>
      </c>
      <c r="I28">
        <v>46.9</v>
      </c>
      <c r="L28" s="1">
        <f t="shared" ref="L28:L39" si="30">D28/$D28</f>
        <v>1</v>
      </c>
      <c r="M28" s="1">
        <f t="shared" ref="M28:M39" si="31">E28/$D28</f>
        <v>0.82790697674418612</v>
      </c>
      <c r="N28" s="1">
        <f t="shared" ref="N28:N37" si="32">F28/$D28</f>
        <v>1.0348837209302326</v>
      </c>
      <c r="O28" s="1">
        <f t="shared" ref="O28:O39" si="33">G28/$D28</f>
        <v>0.63255813953488371</v>
      </c>
      <c r="P28" s="1">
        <f t="shared" ref="P28:P39" si="34">H28/$D28</f>
        <v>1.4046511627906977</v>
      </c>
      <c r="Q28" s="1">
        <f t="shared" ref="Q28:Q39" si="35">I28/$D28</f>
        <v>1.0906976744186045</v>
      </c>
    </row>
    <row r="29" spans="1:17" x14ac:dyDescent="0.25">
      <c r="A29" t="s">
        <v>7</v>
      </c>
      <c r="B29" t="s">
        <v>8</v>
      </c>
      <c r="D29">
        <v>94</v>
      </c>
      <c r="E29">
        <v>90.9</v>
      </c>
      <c r="F29">
        <v>96.5</v>
      </c>
      <c r="G29">
        <v>61</v>
      </c>
      <c r="H29">
        <v>111</v>
      </c>
      <c r="I29">
        <v>83.5</v>
      </c>
      <c r="L29" s="1">
        <f t="shared" si="30"/>
        <v>1</v>
      </c>
      <c r="M29" s="1">
        <f t="shared" si="31"/>
        <v>0.96702127659574477</v>
      </c>
      <c r="N29" s="1">
        <f t="shared" si="32"/>
        <v>1.0265957446808511</v>
      </c>
      <c r="O29" s="1">
        <f t="shared" si="33"/>
        <v>0.64893617021276595</v>
      </c>
      <c r="P29" s="1">
        <f t="shared" si="34"/>
        <v>1.1808510638297873</v>
      </c>
      <c r="Q29" s="1">
        <f t="shared" si="35"/>
        <v>0.88829787234042556</v>
      </c>
    </row>
    <row r="30" spans="1:17" x14ac:dyDescent="0.25">
      <c r="A30" t="s">
        <v>206</v>
      </c>
      <c r="B30" t="s">
        <v>136</v>
      </c>
      <c r="D30">
        <v>138</v>
      </c>
      <c r="E30">
        <v>124</v>
      </c>
      <c r="F30">
        <v>104</v>
      </c>
      <c r="G30">
        <v>48.4</v>
      </c>
      <c r="H30">
        <v>121</v>
      </c>
      <c r="I30">
        <v>87.5</v>
      </c>
      <c r="L30" s="1">
        <f t="shared" si="30"/>
        <v>1</v>
      </c>
      <c r="M30" s="1">
        <f t="shared" si="31"/>
        <v>0.89855072463768115</v>
      </c>
      <c r="N30" s="1">
        <f t="shared" si="32"/>
        <v>0.75362318840579712</v>
      </c>
      <c r="O30" s="1">
        <f t="shared" si="33"/>
        <v>0.35072463768115941</v>
      </c>
      <c r="P30" s="1">
        <f t="shared" si="34"/>
        <v>0.87681159420289856</v>
      </c>
      <c r="Q30" s="1">
        <f t="shared" si="35"/>
        <v>0.63405797101449279</v>
      </c>
    </row>
    <row r="31" spans="1:17" x14ac:dyDescent="0.25">
      <c r="A31" t="s">
        <v>207</v>
      </c>
      <c r="B31" t="s">
        <v>137</v>
      </c>
      <c r="D31">
        <v>177</v>
      </c>
      <c r="E31">
        <v>136</v>
      </c>
      <c r="F31">
        <v>120</v>
      </c>
      <c r="G31">
        <v>63.4</v>
      </c>
      <c r="H31">
        <v>103</v>
      </c>
      <c r="I31">
        <v>72.3</v>
      </c>
      <c r="L31" s="1">
        <f t="shared" si="30"/>
        <v>1</v>
      </c>
      <c r="M31" s="1">
        <f t="shared" si="31"/>
        <v>0.76836158192090398</v>
      </c>
      <c r="N31" s="1">
        <f t="shared" si="32"/>
        <v>0.67796610169491522</v>
      </c>
      <c r="O31" s="1">
        <f t="shared" si="33"/>
        <v>0.35819209039548022</v>
      </c>
      <c r="P31" s="1">
        <f t="shared" si="34"/>
        <v>0.58192090395480223</v>
      </c>
      <c r="Q31" s="1">
        <f t="shared" si="35"/>
        <v>0.40847457627118644</v>
      </c>
    </row>
    <row r="32" spans="1:17" x14ac:dyDescent="0.25">
      <c r="A32" t="s">
        <v>9</v>
      </c>
      <c r="B32" t="s">
        <v>10</v>
      </c>
      <c r="D32">
        <v>119</v>
      </c>
      <c r="E32">
        <v>111</v>
      </c>
      <c r="F32">
        <v>109</v>
      </c>
      <c r="G32">
        <v>63</v>
      </c>
      <c r="H32">
        <v>156</v>
      </c>
      <c r="I32">
        <v>117</v>
      </c>
      <c r="L32" s="1">
        <f t="shared" si="30"/>
        <v>1</v>
      </c>
      <c r="M32" s="1">
        <f t="shared" si="31"/>
        <v>0.9327731092436975</v>
      </c>
      <c r="N32" s="1">
        <f t="shared" si="32"/>
        <v>0.91596638655462181</v>
      </c>
      <c r="O32" s="1">
        <f t="shared" si="33"/>
        <v>0.52941176470588236</v>
      </c>
      <c r="P32" s="1">
        <f t="shared" si="34"/>
        <v>1.3109243697478992</v>
      </c>
      <c r="Q32" s="1">
        <f t="shared" si="35"/>
        <v>0.98319327731092432</v>
      </c>
    </row>
    <row r="33" spans="1:17" x14ac:dyDescent="0.25">
      <c r="A33" t="s">
        <v>208</v>
      </c>
      <c r="B33" t="s">
        <v>150</v>
      </c>
      <c r="D33">
        <v>98.9</v>
      </c>
      <c r="E33">
        <v>61.6</v>
      </c>
      <c r="F33">
        <v>60.9</v>
      </c>
      <c r="G33">
        <v>38.1</v>
      </c>
      <c r="H33">
        <v>65.099999999999994</v>
      </c>
      <c r="I33">
        <v>31.1</v>
      </c>
      <c r="L33" s="1">
        <f t="shared" si="30"/>
        <v>1</v>
      </c>
      <c r="M33" s="1">
        <f t="shared" si="31"/>
        <v>0.6228513650151668</v>
      </c>
      <c r="N33" s="1">
        <f t="shared" si="32"/>
        <v>0.61577350859453994</v>
      </c>
      <c r="O33" s="1">
        <f t="shared" si="33"/>
        <v>0.38523761375126392</v>
      </c>
      <c r="P33" s="1">
        <f t="shared" si="34"/>
        <v>0.65824064711830121</v>
      </c>
      <c r="Q33" s="1">
        <f t="shared" si="35"/>
        <v>0.31445904954499493</v>
      </c>
    </row>
    <row r="34" spans="1:17" x14ac:dyDescent="0.25">
      <c r="A34" t="s">
        <v>209</v>
      </c>
      <c r="B34" t="s">
        <v>151</v>
      </c>
      <c r="D34">
        <v>46.8</v>
      </c>
      <c r="E34">
        <v>25.1</v>
      </c>
      <c r="F34">
        <v>29.4</v>
      </c>
      <c r="G34">
        <v>21.4</v>
      </c>
      <c r="H34">
        <v>28.1</v>
      </c>
      <c r="I34">
        <v>13.1</v>
      </c>
      <c r="L34" s="1">
        <f t="shared" si="30"/>
        <v>1</v>
      </c>
      <c r="M34" s="1">
        <f t="shared" si="31"/>
        <v>0.53632478632478642</v>
      </c>
      <c r="N34" s="1">
        <f t="shared" si="32"/>
        <v>0.62820512820512819</v>
      </c>
      <c r="O34" s="1">
        <f t="shared" si="33"/>
        <v>0.45726495726495725</v>
      </c>
      <c r="P34" s="1">
        <f t="shared" si="34"/>
        <v>0.60042735042735051</v>
      </c>
      <c r="Q34" s="1">
        <f t="shared" si="35"/>
        <v>0.27991452991452992</v>
      </c>
    </row>
    <row r="35" spans="1:17" x14ac:dyDescent="0.25">
      <c r="A35" t="s">
        <v>210</v>
      </c>
      <c r="B35" t="s">
        <v>152</v>
      </c>
      <c r="D35">
        <v>80.7</v>
      </c>
      <c r="E35">
        <v>35.4</v>
      </c>
      <c r="F35">
        <v>74.900000000000006</v>
      </c>
      <c r="G35">
        <v>33.700000000000003</v>
      </c>
      <c r="H35">
        <v>84.4</v>
      </c>
      <c r="I35">
        <v>62.8</v>
      </c>
      <c r="L35" s="1">
        <f t="shared" si="30"/>
        <v>1</v>
      </c>
      <c r="M35" s="1">
        <f t="shared" si="31"/>
        <v>0.43866171003717469</v>
      </c>
      <c r="N35" s="1">
        <f t="shared" si="32"/>
        <v>0.92812887236679065</v>
      </c>
      <c r="O35" s="1">
        <f t="shared" si="33"/>
        <v>0.41759603469640644</v>
      </c>
      <c r="P35" s="1">
        <f t="shared" si="34"/>
        <v>1.0458488228004956</v>
      </c>
      <c r="Q35" s="1">
        <f t="shared" si="35"/>
        <v>0.77819083023543989</v>
      </c>
    </row>
    <row r="36" spans="1:17" x14ac:dyDescent="0.25">
      <c r="A36" t="s">
        <v>211</v>
      </c>
      <c r="B36" t="s">
        <v>153</v>
      </c>
      <c r="D36">
        <v>0.45</v>
      </c>
      <c r="E36">
        <v>0.53</v>
      </c>
      <c r="F36">
        <v>0.52</v>
      </c>
      <c r="G36">
        <v>1.43</v>
      </c>
      <c r="H36">
        <v>0.63</v>
      </c>
      <c r="I36">
        <v>0.83</v>
      </c>
      <c r="L36" s="1">
        <f t="shared" si="30"/>
        <v>1</v>
      </c>
      <c r="M36" s="1">
        <f t="shared" si="31"/>
        <v>1.1777777777777778</v>
      </c>
      <c r="N36" s="1">
        <f t="shared" si="32"/>
        <v>1.1555555555555557</v>
      </c>
      <c r="O36" s="1">
        <f t="shared" si="33"/>
        <v>3.1777777777777776</v>
      </c>
      <c r="P36" s="1">
        <f>H36/$D36</f>
        <v>1.4</v>
      </c>
      <c r="Q36" s="1">
        <f t="shared" si="35"/>
        <v>1.8444444444444443</v>
      </c>
    </row>
    <row r="37" spans="1:17" x14ac:dyDescent="0.25">
      <c r="A37" t="s">
        <v>224</v>
      </c>
      <c r="B37" t="s">
        <v>129</v>
      </c>
      <c r="D37">
        <v>95</v>
      </c>
      <c r="E37">
        <v>77</v>
      </c>
      <c r="F37">
        <v>83</v>
      </c>
      <c r="G37">
        <v>94</v>
      </c>
      <c r="H37">
        <v>200</v>
      </c>
      <c r="I37">
        <v>142</v>
      </c>
      <c r="L37" s="1">
        <f t="shared" si="30"/>
        <v>1</v>
      </c>
      <c r="M37" s="1">
        <f t="shared" si="31"/>
        <v>0.81052631578947365</v>
      </c>
      <c r="N37" s="1">
        <f t="shared" si="32"/>
        <v>0.87368421052631584</v>
      </c>
      <c r="O37" s="1">
        <f t="shared" si="33"/>
        <v>0.98947368421052628</v>
      </c>
      <c r="P37" s="1">
        <f t="shared" si="34"/>
        <v>2.1052631578947367</v>
      </c>
      <c r="Q37" s="1">
        <f t="shared" si="35"/>
        <v>1.4947368421052631</v>
      </c>
    </row>
    <row r="38" spans="1:17" x14ac:dyDescent="0.25">
      <c r="A38" t="s">
        <v>225</v>
      </c>
      <c r="B38" t="s">
        <v>130</v>
      </c>
      <c r="D38">
        <v>231</v>
      </c>
      <c r="E38">
        <v>286</v>
      </c>
      <c r="F38">
        <v>26</v>
      </c>
      <c r="G38">
        <v>151</v>
      </c>
      <c r="H38">
        <v>344</v>
      </c>
      <c r="I38">
        <v>196</v>
      </c>
      <c r="L38" s="1">
        <f t="shared" si="30"/>
        <v>1</v>
      </c>
      <c r="M38" s="1">
        <f t="shared" si="31"/>
        <v>1.2380952380952381</v>
      </c>
      <c r="N38" s="1">
        <f>F38/$D38</f>
        <v>0.11255411255411256</v>
      </c>
      <c r="O38" s="1">
        <f t="shared" si="33"/>
        <v>0.65367965367965364</v>
      </c>
      <c r="P38" s="1">
        <f t="shared" si="34"/>
        <v>1.4891774891774892</v>
      </c>
      <c r="Q38" s="1">
        <f t="shared" si="35"/>
        <v>0.84848484848484851</v>
      </c>
    </row>
    <row r="39" spans="1:17" s="47" customFormat="1" x14ac:dyDescent="0.25">
      <c r="A39" s="47" t="s">
        <v>12</v>
      </c>
      <c r="B39" s="47" t="s">
        <v>4</v>
      </c>
      <c r="D39" s="47">
        <v>94.6</v>
      </c>
      <c r="E39" s="47">
        <v>69.7</v>
      </c>
      <c r="G39" s="47">
        <v>46.8</v>
      </c>
      <c r="H39" s="47">
        <v>85.2</v>
      </c>
      <c r="I39" s="47">
        <v>68.599999999999994</v>
      </c>
      <c r="L39" s="1">
        <f t="shared" si="30"/>
        <v>1</v>
      </c>
      <c r="M39" s="1">
        <f t="shared" si="31"/>
        <v>0.73678646934460901</v>
      </c>
      <c r="N39" s="1">
        <f>F39/$D39</f>
        <v>0</v>
      </c>
      <c r="O39" s="1">
        <f t="shared" si="33"/>
        <v>0.49471458773784355</v>
      </c>
      <c r="P39" s="1">
        <f t="shared" si="34"/>
        <v>0.90063424947145887</v>
      </c>
      <c r="Q39" s="1">
        <f t="shared" si="35"/>
        <v>0.72515856236786469</v>
      </c>
    </row>
    <row r="40" spans="1:17" s="47" customFormat="1" x14ac:dyDescent="0.25">
      <c r="A40" s="47" t="s">
        <v>13</v>
      </c>
      <c r="B40" s="47" t="s">
        <v>6</v>
      </c>
      <c r="D40" s="47">
        <v>43</v>
      </c>
      <c r="E40" s="47">
        <v>35.6</v>
      </c>
      <c r="G40" s="47">
        <v>27.2</v>
      </c>
      <c r="H40" s="47">
        <v>60.4</v>
      </c>
      <c r="I40" s="47">
        <v>46.9</v>
      </c>
      <c r="L40" s="1">
        <f t="shared" ref="L40:L50" si="36">D40/$D40</f>
        <v>1</v>
      </c>
      <c r="M40" s="1">
        <f t="shared" ref="M40:M50" si="37">E40/$D40</f>
        <v>0.82790697674418612</v>
      </c>
      <c r="N40" s="1">
        <f t="shared" ref="N40:N50" si="38">F40/$D40</f>
        <v>0</v>
      </c>
      <c r="O40" s="1">
        <f t="shared" ref="O40:O50" si="39">G40/$D40</f>
        <v>0.63255813953488371</v>
      </c>
      <c r="P40" s="1">
        <f t="shared" ref="P40:P50" si="40">H40/$D40</f>
        <v>1.4046511627906977</v>
      </c>
      <c r="Q40" s="1">
        <f t="shared" ref="Q40:Q50" si="41">I40/$D40</f>
        <v>1.0906976744186045</v>
      </c>
    </row>
    <row r="41" spans="1:17" s="47" customFormat="1" x14ac:dyDescent="0.25">
      <c r="A41" s="47" t="s">
        <v>14</v>
      </c>
      <c r="B41" s="47" t="s">
        <v>8</v>
      </c>
      <c r="D41" s="47">
        <v>94</v>
      </c>
      <c r="E41" s="47">
        <v>90.9</v>
      </c>
      <c r="G41" s="47">
        <v>61</v>
      </c>
      <c r="H41" s="47">
        <v>111</v>
      </c>
      <c r="I41" s="47">
        <v>83.5</v>
      </c>
      <c r="L41" s="1">
        <f t="shared" si="36"/>
        <v>1</v>
      </c>
      <c r="M41" s="1">
        <f t="shared" si="37"/>
        <v>0.96702127659574477</v>
      </c>
      <c r="N41" s="1">
        <f t="shared" si="38"/>
        <v>0</v>
      </c>
      <c r="O41" s="1">
        <f t="shared" si="39"/>
        <v>0.64893617021276595</v>
      </c>
      <c r="P41" s="1">
        <f t="shared" si="40"/>
        <v>1.1808510638297873</v>
      </c>
      <c r="Q41" s="1">
        <f t="shared" si="41"/>
        <v>0.88829787234042556</v>
      </c>
    </row>
    <row r="42" spans="1:17" s="47" customFormat="1" x14ac:dyDescent="0.25">
      <c r="A42" s="47" t="s">
        <v>212</v>
      </c>
      <c r="B42" s="47" t="s">
        <v>136</v>
      </c>
      <c r="D42" s="47">
        <v>138</v>
      </c>
      <c r="E42" s="47">
        <v>124</v>
      </c>
      <c r="G42" s="47">
        <v>48.4</v>
      </c>
      <c r="H42" s="47">
        <v>121</v>
      </c>
      <c r="I42" s="47">
        <v>87.5</v>
      </c>
      <c r="L42" s="1">
        <f t="shared" si="36"/>
        <v>1</v>
      </c>
      <c r="M42" s="1">
        <f t="shared" si="37"/>
        <v>0.89855072463768115</v>
      </c>
      <c r="N42" s="1">
        <f t="shared" si="38"/>
        <v>0</v>
      </c>
      <c r="O42" s="1">
        <f t="shared" si="39"/>
        <v>0.35072463768115941</v>
      </c>
      <c r="P42" s="1">
        <f t="shared" si="40"/>
        <v>0.87681159420289856</v>
      </c>
      <c r="Q42" s="1">
        <f t="shared" si="41"/>
        <v>0.63405797101449279</v>
      </c>
    </row>
    <row r="43" spans="1:17" s="47" customFormat="1" x14ac:dyDescent="0.25">
      <c r="A43" s="47" t="s">
        <v>213</v>
      </c>
      <c r="B43" s="47" t="s">
        <v>137</v>
      </c>
      <c r="D43" s="47">
        <v>177</v>
      </c>
      <c r="E43" s="47">
        <v>136</v>
      </c>
      <c r="G43" s="47">
        <v>63.4</v>
      </c>
      <c r="H43" s="47">
        <v>103</v>
      </c>
      <c r="I43" s="47">
        <v>72.3</v>
      </c>
      <c r="L43" s="1">
        <f t="shared" si="36"/>
        <v>1</v>
      </c>
      <c r="M43" s="1">
        <f t="shared" si="37"/>
        <v>0.76836158192090398</v>
      </c>
      <c r="N43" s="1">
        <f t="shared" si="38"/>
        <v>0</v>
      </c>
      <c r="O43" s="1">
        <f t="shared" si="39"/>
        <v>0.35819209039548022</v>
      </c>
      <c r="P43" s="1">
        <f t="shared" si="40"/>
        <v>0.58192090395480223</v>
      </c>
      <c r="Q43" s="1">
        <f t="shared" si="41"/>
        <v>0.40847457627118644</v>
      </c>
    </row>
    <row r="44" spans="1:17" s="47" customFormat="1" x14ac:dyDescent="0.25">
      <c r="A44" s="47" t="s">
        <v>15</v>
      </c>
      <c r="B44" s="47" t="s">
        <v>10</v>
      </c>
      <c r="D44" s="47">
        <v>119</v>
      </c>
      <c r="E44" s="47">
        <v>111</v>
      </c>
      <c r="G44" s="47">
        <v>63</v>
      </c>
      <c r="H44" s="47">
        <v>156</v>
      </c>
      <c r="I44" s="47">
        <v>117</v>
      </c>
      <c r="L44" s="1">
        <f t="shared" si="36"/>
        <v>1</v>
      </c>
      <c r="M44" s="1">
        <f t="shared" si="37"/>
        <v>0.9327731092436975</v>
      </c>
      <c r="N44" s="1">
        <f t="shared" si="38"/>
        <v>0</v>
      </c>
      <c r="O44" s="1">
        <f t="shared" si="39"/>
        <v>0.52941176470588236</v>
      </c>
      <c r="P44" s="1">
        <f t="shared" si="40"/>
        <v>1.3109243697478992</v>
      </c>
      <c r="Q44" s="1">
        <f t="shared" si="41"/>
        <v>0.98319327731092432</v>
      </c>
    </row>
    <row r="45" spans="1:17" s="47" customFormat="1" x14ac:dyDescent="0.25">
      <c r="A45" s="47" t="s">
        <v>214</v>
      </c>
      <c r="B45" s="47" t="s">
        <v>150</v>
      </c>
      <c r="D45" s="47">
        <v>53.7</v>
      </c>
      <c r="E45" s="47">
        <v>31.6</v>
      </c>
      <c r="G45" s="47">
        <v>20.5</v>
      </c>
      <c r="H45" s="47">
        <v>38</v>
      </c>
      <c r="I45" s="47">
        <v>18.2</v>
      </c>
      <c r="L45" s="1">
        <f t="shared" si="36"/>
        <v>1</v>
      </c>
      <c r="M45" s="1">
        <f t="shared" si="37"/>
        <v>0.58845437616387342</v>
      </c>
      <c r="N45" s="1">
        <f t="shared" si="38"/>
        <v>0</v>
      </c>
      <c r="O45" s="1">
        <f t="shared" si="39"/>
        <v>0.38175046554934822</v>
      </c>
      <c r="P45" s="1">
        <f t="shared" si="40"/>
        <v>0.70763500931098688</v>
      </c>
      <c r="Q45" s="1">
        <f t="shared" si="41"/>
        <v>0.33891992551210426</v>
      </c>
    </row>
    <row r="46" spans="1:17" s="47" customFormat="1" x14ac:dyDescent="0.25">
      <c r="A46" s="47" t="s">
        <v>215</v>
      </c>
      <c r="B46" s="47" t="s">
        <v>151</v>
      </c>
      <c r="D46" s="47">
        <v>46.8</v>
      </c>
      <c r="E46" s="47">
        <v>25.1</v>
      </c>
      <c r="G46" s="47">
        <v>21.4</v>
      </c>
      <c r="H46" s="47">
        <v>28.1</v>
      </c>
      <c r="I46" s="47">
        <v>13.1</v>
      </c>
      <c r="L46" s="1">
        <f t="shared" si="36"/>
        <v>1</v>
      </c>
      <c r="M46" s="1">
        <f t="shared" si="37"/>
        <v>0.53632478632478642</v>
      </c>
      <c r="N46" s="1">
        <f t="shared" si="38"/>
        <v>0</v>
      </c>
      <c r="O46" s="1">
        <f t="shared" si="39"/>
        <v>0.45726495726495725</v>
      </c>
      <c r="P46" s="1">
        <f t="shared" si="40"/>
        <v>0.60042735042735051</v>
      </c>
      <c r="Q46" s="1">
        <f t="shared" si="41"/>
        <v>0.27991452991452992</v>
      </c>
    </row>
    <row r="47" spans="1:17" s="47" customFormat="1" x14ac:dyDescent="0.25">
      <c r="A47" s="47" t="s">
        <v>216</v>
      </c>
      <c r="B47" s="47" t="s">
        <v>152</v>
      </c>
      <c r="D47" s="47">
        <v>1.51</v>
      </c>
      <c r="E47" s="47">
        <v>1.89</v>
      </c>
      <c r="G47" s="47">
        <v>1.07</v>
      </c>
      <c r="H47" s="47">
        <v>2.2999999999999998</v>
      </c>
      <c r="I47" s="47">
        <v>2.52</v>
      </c>
      <c r="L47" s="1">
        <f t="shared" si="36"/>
        <v>1</v>
      </c>
      <c r="M47" s="1">
        <f t="shared" si="37"/>
        <v>1.2516556291390728</v>
      </c>
      <c r="N47" s="1">
        <f t="shared" si="38"/>
        <v>0</v>
      </c>
      <c r="O47" s="1">
        <f t="shared" si="39"/>
        <v>0.70860927152317887</v>
      </c>
      <c r="P47" s="1">
        <f t="shared" si="40"/>
        <v>1.5231788079470197</v>
      </c>
      <c r="Q47" s="1">
        <f t="shared" si="41"/>
        <v>1.6688741721854305</v>
      </c>
    </row>
    <row r="48" spans="1:17" s="47" customFormat="1" x14ac:dyDescent="0.25">
      <c r="A48" s="47" t="s">
        <v>217</v>
      </c>
      <c r="B48" s="47" t="s">
        <v>153</v>
      </c>
      <c r="D48" s="47">
        <v>0.37</v>
      </c>
      <c r="E48" s="47">
        <v>0.35</v>
      </c>
      <c r="G48" s="47">
        <v>1.03</v>
      </c>
      <c r="H48" s="47">
        <v>0.42</v>
      </c>
      <c r="I48" s="47">
        <v>0.54</v>
      </c>
      <c r="L48" s="1">
        <f t="shared" si="36"/>
        <v>1</v>
      </c>
      <c r="M48" s="1">
        <f t="shared" si="37"/>
        <v>0.94594594594594594</v>
      </c>
      <c r="N48" s="1">
        <f t="shared" si="38"/>
        <v>0</v>
      </c>
      <c r="O48" s="1">
        <f t="shared" si="39"/>
        <v>2.7837837837837838</v>
      </c>
      <c r="P48" s="1">
        <f t="shared" si="40"/>
        <v>1.1351351351351351</v>
      </c>
      <c r="Q48" s="1">
        <f t="shared" si="41"/>
        <v>1.4594594594594597</v>
      </c>
    </row>
    <row r="49" spans="1:17" s="47" customFormat="1" x14ac:dyDescent="0.25">
      <c r="A49" s="47" t="s">
        <v>218</v>
      </c>
      <c r="B49" s="47" t="s">
        <v>129</v>
      </c>
      <c r="D49" s="47">
        <v>95</v>
      </c>
      <c r="E49" s="47">
        <v>77</v>
      </c>
      <c r="G49" s="47">
        <v>94</v>
      </c>
      <c r="H49" s="47">
        <v>243</v>
      </c>
      <c r="I49" s="47">
        <v>142</v>
      </c>
      <c r="L49" s="1">
        <f t="shared" si="36"/>
        <v>1</v>
      </c>
      <c r="M49" s="1">
        <f t="shared" si="37"/>
        <v>0.81052631578947365</v>
      </c>
      <c r="N49" s="1">
        <f t="shared" si="38"/>
        <v>0</v>
      </c>
      <c r="O49" s="1">
        <f t="shared" si="39"/>
        <v>0.98947368421052628</v>
      </c>
      <c r="P49" s="1">
        <f t="shared" si="40"/>
        <v>2.5578947368421052</v>
      </c>
      <c r="Q49" s="1">
        <f t="shared" si="41"/>
        <v>1.4947368421052631</v>
      </c>
    </row>
    <row r="50" spans="1:17" s="47" customFormat="1" x14ac:dyDescent="0.25">
      <c r="A50" s="47" t="s">
        <v>219</v>
      </c>
      <c r="B50" s="47" t="s">
        <v>130</v>
      </c>
      <c r="D50" s="47">
        <v>231</v>
      </c>
      <c r="E50" s="47">
        <v>286</v>
      </c>
      <c r="G50" s="47">
        <v>151</v>
      </c>
      <c r="H50" s="47">
        <v>344</v>
      </c>
      <c r="I50" s="47">
        <v>196</v>
      </c>
      <c r="L50" s="1">
        <f t="shared" si="36"/>
        <v>1</v>
      </c>
      <c r="M50" s="1">
        <f t="shared" si="37"/>
        <v>1.2380952380952381</v>
      </c>
      <c r="N50" s="1">
        <f t="shared" si="38"/>
        <v>0</v>
      </c>
      <c r="O50" s="1">
        <f t="shared" si="39"/>
        <v>0.65367965367965364</v>
      </c>
      <c r="P50" s="1">
        <f t="shared" si="40"/>
        <v>1.4891774891774892</v>
      </c>
      <c r="Q50" s="1">
        <f t="shared" si="41"/>
        <v>0.84848484848484851</v>
      </c>
    </row>
    <row r="51" spans="1:17" x14ac:dyDescent="0.25">
      <c r="A51" t="s">
        <v>16</v>
      </c>
      <c r="B51" t="s">
        <v>4</v>
      </c>
      <c r="C51" t="s">
        <v>17</v>
      </c>
      <c r="D51">
        <v>118.5</v>
      </c>
      <c r="E51">
        <v>148.97</v>
      </c>
      <c r="F51">
        <v>92.63</v>
      </c>
      <c r="G51">
        <v>87.53</v>
      </c>
      <c r="H51">
        <v>118.11</v>
      </c>
      <c r="I51">
        <v>85.33</v>
      </c>
      <c r="L51" s="1">
        <f t="shared" ref="L51" si="42">D51/$D51</f>
        <v>1</v>
      </c>
      <c r="M51" s="1">
        <f t="shared" ref="M51" si="43">E51/$D51</f>
        <v>1.2571308016877638</v>
      </c>
      <c r="N51" s="1">
        <f t="shared" ref="N51" si="44">F51/$D51</f>
        <v>0.78168776371308013</v>
      </c>
      <c r="O51" s="1">
        <f t="shared" ref="O51" si="45">G51/$D51</f>
        <v>0.73864978902953582</v>
      </c>
      <c r="P51" s="1">
        <f t="shared" ref="P51" si="46">H51/$D51</f>
        <v>0.99670886075949372</v>
      </c>
      <c r="Q51" s="1">
        <f t="shared" ref="Q51" si="47">I51/$D51</f>
        <v>0.72008438818565401</v>
      </c>
    </row>
    <row r="52" spans="1:17" x14ac:dyDescent="0.25">
      <c r="A52" t="s">
        <v>18</v>
      </c>
      <c r="B52" t="s">
        <v>4</v>
      </c>
      <c r="C52" t="s">
        <v>17</v>
      </c>
      <c r="D52">
        <v>200.41</v>
      </c>
      <c r="E52">
        <v>162.91999999999999</v>
      </c>
      <c r="F52">
        <v>92.85</v>
      </c>
      <c r="G52">
        <v>97.26</v>
      </c>
      <c r="H52">
        <v>126.4</v>
      </c>
      <c r="I52">
        <v>92.02</v>
      </c>
      <c r="L52" s="1">
        <f t="shared" ref="L52:L115" si="48">D52/$D52</f>
        <v>1</v>
      </c>
      <c r="M52" s="1">
        <f t="shared" ref="M52:M115" si="49">E52/$D52</f>
        <v>0.81293348635297635</v>
      </c>
      <c r="N52" s="1">
        <f t="shared" ref="N52:N115" si="50">F52/$D52</f>
        <v>0.46330023451923552</v>
      </c>
      <c r="O52" s="1">
        <f t="shared" ref="O52:O115" si="51">G52/$D52</f>
        <v>0.48530512449478574</v>
      </c>
      <c r="P52" s="1">
        <f t="shared" ref="P52:P115" si="52">H52/$D52</f>
        <v>0.63070705054637999</v>
      </c>
      <c r="Q52" s="1">
        <f t="shared" ref="Q52:Q115" si="53">I52/$D52</f>
        <v>0.45915872461454016</v>
      </c>
    </row>
    <row r="53" spans="1:17" x14ac:dyDescent="0.25">
      <c r="A53" t="s">
        <v>19</v>
      </c>
      <c r="B53" t="s">
        <v>4</v>
      </c>
      <c r="C53" t="s">
        <v>17</v>
      </c>
      <c r="D53">
        <v>180.27</v>
      </c>
      <c r="E53">
        <v>162.5</v>
      </c>
      <c r="F53">
        <v>92.65</v>
      </c>
      <c r="G53">
        <v>92.1</v>
      </c>
      <c r="H53">
        <v>124.75</v>
      </c>
      <c r="I53">
        <v>94.44</v>
      </c>
      <c r="L53" s="1">
        <f t="shared" si="48"/>
        <v>1</v>
      </c>
      <c r="M53" s="1">
        <f t="shared" si="49"/>
        <v>0.90142563931879949</v>
      </c>
      <c r="N53" s="1">
        <f t="shared" si="50"/>
        <v>0.51395129527930328</v>
      </c>
      <c r="O53" s="1">
        <f t="shared" si="51"/>
        <v>0.51090031619237808</v>
      </c>
      <c r="P53" s="1">
        <f t="shared" si="52"/>
        <v>0.69201752926166304</v>
      </c>
      <c r="Q53" s="1">
        <f t="shared" si="53"/>
        <v>0.52388084539856872</v>
      </c>
    </row>
    <row r="54" spans="1:17" x14ac:dyDescent="0.25">
      <c r="A54" t="s">
        <v>26</v>
      </c>
      <c r="B54" t="s">
        <v>4</v>
      </c>
      <c r="C54" t="s">
        <v>17</v>
      </c>
      <c r="D54">
        <v>308.83999999999997</v>
      </c>
      <c r="E54">
        <v>307.08999999999997</v>
      </c>
      <c r="F54">
        <v>161.68</v>
      </c>
      <c r="G54">
        <v>253.05</v>
      </c>
      <c r="H54">
        <v>298.45999999999998</v>
      </c>
      <c r="I54">
        <v>295.92</v>
      </c>
      <c r="L54" s="1">
        <f t="shared" si="48"/>
        <v>1</v>
      </c>
      <c r="M54" s="1">
        <f t="shared" si="49"/>
        <v>0.99433363553943788</v>
      </c>
      <c r="N54" s="1">
        <f t="shared" si="50"/>
        <v>0.52350731770496051</v>
      </c>
      <c r="O54" s="1">
        <f t="shared" si="51"/>
        <v>0.8193563009972803</v>
      </c>
      <c r="P54" s="1">
        <f t="shared" si="52"/>
        <v>0.96639036394249456</v>
      </c>
      <c r="Q54" s="1">
        <f t="shared" si="53"/>
        <v>0.95816604066830735</v>
      </c>
    </row>
    <row r="55" spans="1:17" x14ac:dyDescent="0.25">
      <c r="A55" t="s">
        <v>27</v>
      </c>
      <c r="B55" t="s">
        <v>4</v>
      </c>
      <c r="C55" t="s">
        <v>17</v>
      </c>
      <c r="D55">
        <v>148.62</v>
      </c>
      <c r="E55">
        <v>96.62</v>
      </c>
      <c r="F55">
        <v>40.6</v>
      </c>
      <c r="G55">
        <v>46.97</v>
      </c>
      <c r="H55">
        <v>109.18</v>
      </c>
      <c r="I55">
        <v>108.86</v>
      </c>
      <c r="L55" s="1">
        <f t="shared" si="48"/>
        <v>1</v>
      </c>
      <c r="M55" s="1">
        <f t="shared" si="49"/>
        <v>0.65011438568160407</v>
      </c>
      <c r="N55" s="1">
        <f t="shared" si="50"/>
        <v>0.27317992194859375</v>
      </c>
      <c r="O55" s="1">
        <f t="shared" si="51"/>
        <v>0.31604090970259718</v>
      </c>
      <c r="P55" s="1">
        <f t="shared" si="52"/>
        <v>0.73462521867850894</v>
      </c>
      <c r="Q55" s="1">
        <f t="shared" si="53"/>
        <v>0.73247207643654955</v>
      </c>
    </row>
    <row r="56" spans="1:17" x14ac:dyDescent="0.25">
      <c r="A56" t="s">
        <v>28</v>
      </c>
      <c r="B56" t="s">
        <v>4</v>
      </c>
      <c r="C56" t="s">
        <v>17</v>
      </c>
      <c r="D56">
        <v>201.48</v>
      </c>
      <c r="E56">
        <v>80.05</v>
      </c>
      <c r="F56">
        <v>79.77</v>
      </c>
      <c r="G56">
        <v>117.17</v>
      </c>
      <c r="H56">
        <v>361.6</v>
      </c>
      <c r="I56">
        <v>359.95</v>
      </c>
      <c r="L56" s="1">
        <f t="shared" si="48"/>
        <v>1</v>
      </c>
      <c r="M56" s="1">
        <f t="shared" si="49"/>
        <v>0.39730990669049038</v>
      </c>
      <c r="N56" s="1">
        <f t="shared" si="50"/>
        <v>0.39592019058963668</v>
      </c>
      <c r="O56" s="1">
        <f t="shared" si="51"/>
        <v>0.58154655548937861</v>
      </c>
      <c r="P56" s="1">
        <f t="shared" si="52"/>
        <v>1.7947190788167562</v>
      </c>
      <c r="Q56" s="1">
        <f t="shared" si="53"/>
        <v>1.7865296803652968</v>
      </c>
    </row>
    <row r="57" spans="1:17" x14ac:dyDescent="0.25">
      <c r="A57" t="s">
        <v>29</v>
      </c>
      <c r="B57" t="s">
        <v>4</v>
      </c>
      <c r="C57" t="s">
        <v>17</v>
      </c>
      <c r="D57">
        <v>126.16</v>
      </c>
      <c r="E57">
        <v>27.32</v>
      </c>
      <c r="F57">
        <v>34.729999999999997</v>
      </c>
      <c r="G57">
        <v>32.36</v>
      </c>
      <c r="H57">
        <v>61.32</v>
      </c>
      <c r="I57">
        <v>61.06</v>
      </c>
      <c r="L57" s="1">
        <f t="shared" si="48"/>
        <v>1</v>
      </c>
      <c r="M57" s="1">
        <f t="shared" si="49"/>
        <v>0.21655041217501586</v>
      </c>
      <c r="N57" s="1">
        <f t="shared" si="50"/>
        <v>0.27528535193405196</v>
      </c>
      <c r="O57" s="1">
        <f t="shared" si="51"/>
        <v>0.25649968294229553</v>
      </c>
      <c r="P57" s="1">
        <f t="shared" si="52"/>
        <v>0.48604946100190238</v>
      </c>
      <c r="Q57" s="1">
        <f t="shared" si="53"/>
        <v>0.48398858592263794</v>
      </c>
    </row>
    <row r="58" spans="1:17" x14ac:dyDescent="0.25">
      <c r="A58" t="s">
        <v>30</v>
      </c>
      <c r="B58" t="s">
        <v>4</v>
      </c>
      <c r="C58" t="s">
        <v>17</v>
      </c>
      <c r="D58">
        <v>124.1</v>
      </c>
      <c r="E58">
        <v>73.319999999999993</v>
      </c>
      <c r="F58">
        <v>81.540000000000006</v>
      </c>
      <c r="G58">
        <v>91.13</v>
      </c>
      <c r="H58">
        <v>166.4</v>
      </c>
      <c r="I58">
        <v>108.2</v>
      </c>
      <c r="L58" s="1">
        <f t="shared" si="48"/>
        <v>1</v>
      </c>
      <c r="M58" s="1">
        <f t="shared" si="49"/>
        <v>0.5908138597904915</v>
      </c>
      <c r="N58" s="1">
        <f t="shared" si="50"/>
        <v>0.65705076551168418</v>
      </c>
      <c r="O58" s="1">
        <f t="shared" si="51"/>
        <v>0.73432715551974215</v>
      </c>
      <c r="P58" s="1">
        <f t="shared" si="52"/>
        <v>1.3408541498791298</v>
      </c>
      <c r="Q58" s="1">
        <f t="shared" si="53"/>
        <v>0.87187751813053993</v>
      </c>
    </row>
    <row r="59" spans="1:17" x14ac:dyDescent="0.25">
      <c r="A59" t="s">
        <v>44</v>
      </c>
      <c r="B59" t="s">
        <v>4</v>
      </c>
      <c r="C59" t="s">
        <v>17</v>
      </c>
      <c r="D59">
        <v>63.59</v>
      </c>
      <c r="E59">
        <v>55.87</v>
      </c>
      <c r="F59">
        <v>45.79</v>
      </c>
      <c r="G59">
        <v>20.22</v>
      </c>
      <c r="H59">
        <v>68</v>
      </c>
      <c r="I59">
        <v>46.46</v>
      </c>
      <c r="L59" s="1">
        <f t="shared" si="48"/>
        <v>1</v>
      </c>
      <c r="M59" s="1">
        <f t="shared" si="49"/>
        <v>0.87859726372071068</v>
      </c>
      <c r="N59" s="1">
        <f t="shared" si="50"/>
        <v>0.720081773863815</v>
      </c>
      <c r="O59" s="1">
        <f t="shared" si="51"/>
        <v>0.31797452429627299</v>
      </c>
      <c r="P59" s="1">
        <f t="shared" si="52"/>
        <v>1.0693505268123917</v>
      </c>
      <c r="Q59" s="1">
        <f t="shared" si="53"/>
        <v>0.73061802170152534</v>
      </c>
    </row>
    <row r="60" spans="1:17" x14ac:dyDescent="0.25">
      <c r="A60" t="s">
        <v>45</v>
      </c>
      <c r="B60" t="s">
        <v>4</v>
      </c>
      <c r="C60" t="s">
        <v>17</v>
      </c>
      <c r="D60">
        <v>36.479999999999997</v>
      </c>
      <c r="E60">
        <v>28.43</v>
      </c>
      <c r="F60">
        <v>28.46</v>
      </c>
      <c r="G60">
        <v>21.33</v>
      </c>
      <c r="H60">
        <v>30</v>
      </c>
      <c r="I60">
        <v>22.63</v>
      </c>
      <c r="L60" s="1">
        <f t="shared" si="48"/>
        <v>1</v>
      </c>
      <c r="M60" s="1">
        <f t="shared" si="49"/>
        <v>0.77933114035087725</v>
      </c>
      <c r="N60" s="1">
        <f t="shared" si="50"/>
        <v>0.7801535087719299</v>
      </c>
      <c r="O60" s="1">
        <f t="shared" si="51"/>
        <v>0.58470394736842102</v>
      </c>
      <c r="P60" s="1">
        <f t="shared" si="52"/>
        <v>0.82236842105263164</v>
      </c>
      <c r="Q60" s="1">
        <f t="shared" si="53"/>
        <v>0.62033991228070173</v>
      </c>
    </row>
    <row r="61" spans="1:17" x14ac:dyDescent="0.25">
      <c r="A61" t="s">
        <v>20</v>
      </c>
      <c r="B61" t="s">
        <v>6</v>
      </c>
      <c r="C61" t="s">
        <v>17</v>
      </c>
      <c r="D61">
        <v>149.30000000000001</v>
      </c>
      <c r="E61">
        <v>127.16</v>
      </c>
      <c r="F61">
        <v>161.38</v>
      </c>
      <c r="G61">
        <v>117.2</v>
      </c>
      <c r="H61">
        <v>251.37</v>
      </c>
      <c r="I61">
        <v>208.23</v>
      </c>
      <c r="L61" s="1">
        <f t="shared" si="48"/>
        <v>1</v>
      </c>
      <c r="M61" s="1">
        <f t="shared" si="49"/>
        <v>0.85170797052913583</v>
      </c>
      <c r="N61" s="1">
        <f t="shared" si="50"/>
        <v>1.0809109176155391</v>
      </c>
      <c r="O61" s="1">
        <f t="shared" si="51"/>
        <v>0.78499665103817817</v>
      </c>
      <c r="P61" s="1">
        <f t="shared" si="52"/>
        <v>1.6836570663094439</v>
      </c>
      <c r="Q61" s="1">
        <f t="shared" si="53"/>
        <v>1.3947086403215001</v>
      </c>
    </row>
    <row r="62" spans="1:17" x14ac:dyDescent="0.25">
      <c r="A62" t="s">
        <v>21</v>
      </c>
      <c r="B62" t="s">
        <v>6</v>
      </c>
      <c r="C62" t="s">
        <v>17</v>
      </c>
      <c r="D62">
        <v>163.5</v>
      </c>
      <c r="E62">
        <v>118.5</v>
      </c>
      <c r="F62">
        <v>162.13</v>
      </c>
      <c r="G62">
        <v>125.38</v>
      </c>
      <c r="H62">
        <v>262.52</v>
      </c>
      <c r="I62">
        <v>222.96</v>
      </c>
      <c r="L62" s="1">
        <f t="shared" si="48"/>
        <v>1</v>
      </c>
      <c r="M62" s="1">
        <f t="shared" si="49"/>
        <v>0.72477064220183485</v>
      </c>
      <c r="N62" s="1">
        <f t="shared" si="50"/>
        <v>0.9916207951070336</v>
      </c>
      <c r="O62" s="1">
        <f t="shared" si="51"/>
        <v>0.76685015290519876</v>
      </c>
      <c r="P62" s="1">
        <f t="shared" si="52"/>
        <v>1.6056269113149846</v>
      </c>
      <c r="Q62" s="1">
        <f t="shared" si="53"/>
        <v>1.3636697247706422</v>
      </c>
    </row>
    <row r="63" spans="1:17" x14ac:dyDescent="0.25">
      <c r="A63" t="s">
        <v>22</v>
      </c>
      <c r="B63" t="s">
        <v>6</v>
      </c>
      <c r="C63" t="s">
        <v>17</v>
      </c>
      <c r="D63">
        <v>137.51</v>
      </c>
      <c r="E63">
        <v>118.53</v>
      </c>
      <c r="F63">
        <v>162.37</v>
      </c>
      <c r="G63">
        <v>116.9</v>
      </c>
      <c r="H63">
        <v>211.63</v>
      </c>
      <c r="I63">
        <v>189.5</v>
      </c>
      <c r="L63" s="1">
        <f t="shared" si="48"/>
        <v>1</v>
      </c>
      <c r="M63" s="1">
        <f t="shared" si="49"/>
        <v>0.86197367464184427</v>
      </c>
      <c r="N63" s="1">
        <f t="shared" si="50"/>
        <v>1.1807868518653191</v>
      </c>
      <c r="O63" s="1">
        <f t="shared" si="51"/>
        <v>0.85011999127336202</v>
      </c>
      <c r="P63" s="1">
        <f t="shared" si="52"/>
        <v>1.5390153443385937</v>
      </c>
      <c r="Q63" s="1">
        <f t="shared" si="53"/>
        <v>1.3780815940658862</v>
      </c>
    </row>
    <row r="64" spans="1:17" x14ac:dyDescent="0.25">
      <c r="A64" t="s">
        <v>23</v>
      </c>
      <c r="B64" t="s">
        <v>6</v>
      </c>
      <c r="C64" t="s">
        <v>17</v>
      </c>
      <c r="D64">
        <v>201.86</v>
      </c>
      <c r="E64">
        <v>149.28</v>
      </c>
      <c r="F64">
        <v>200</v>
      </c>
      <c r="G64">
        <v>147.18</v>
      </c>
      <c r="H64">
        <v>480.66</v>
      </c>
      <c r="I64">
        <v>381.41</v>
      </c>
      <c r="L64" s="1">
        <f t="shared" si="48"/>
        <v>1</v>
      </c>
      <c r="M64" s="1">
        <f t="shared" si="49"/>
        <v>0.73952244129594769</v>
      </c>
      <c r="N64" s="1">
        <f t="shared" si="50"/>
        <v>0.99078569305459219</v>
      </c>
      <c r="O64" s="1">
        <f t="shared" si="51"/>
        <v>0.7291191915188745</v>
      </c>
      <c r="P64" s="1">
        <f t="shared" si="52"/>
        <v>2.3811552561181015</v>
      </c>
      <c r="Q64" s="1">
        <f t="shared" si="53"/>
        <v>1.8894778559397603</v>
      </c>
    </row>
    <row r="65" spans="1:17" x14ac:dyDescent="0.25">
      <c r="A65" t="s">
        <v>24</v>
      </c>
      <c r="B65" t="s">
        <v>6</v>
      </c>
      <c r="C65" t="s">
        <v>17</v>
      </c>
      <c r="D65">
        <v>180.24</v>
      </c>
      <c r="E65">
        <v>149.1</v>
      </c>
      <c r="F65">
        <v>199.86</v>
      </c>
      <c r="G65">
        <v>125.7</v>
      </c>
      <c r="H65">
        <v>457.41</v>
      </c>
      <c r="I65">
        <v>358.62</v>
      </c>
      <c r="L65" s="1">
        <f t="shared" si="48"/>
        <v>1</v>
      </c>
      <c r="M65" s="1">
        <f t="shared" si="49"/>
        <v>0.82723035952063906</v>
      </c>
      <c r="N65" s="1">
        <f t="shared" si="50"/>
        <v>1.1088548601864181</v>
      </c>
      <c r="O65" s="1">
        <f t="shared" si="51"/>
        <v>0.69740346205059922</v>
      </c>
      <c r="P65" s="1">
        <f t="shared" si="52"/>
        <v>2.5377829560585887</v>
      </c>
      <c r="Q65" s="1">
        <f t="shared" si="53"/>
        <v>1.9896804260985352</v>
      </c>
    </row>
    <row r="66" spans="1:17" x14ac:dyDescent="0.25">
      <c r="A66" t="s">
        <v>25</v>
      </c>
      <c r="B66" t="s">
        <v>6</v>
      </c>
      <c r="C66" t="s">
        <v>17</v>
      </c>
      <c r="D66">
        <v>180.87</v>
      </c>
      <c r="E66">
        <v>149.05000000000001</v>
      </c>
      <c r="F66">
        <v>199.4</v>
      </c>
      <c r="G66">
        <v>135.51</v>
      </c>
      <c r="H66">
        <v>444.33</v>
      </c>
      <c r="I66">
        <v>391.36</v>
      </c>
      <c r="L66" s="1">
        <f t="shared" si="48"/>
        <v>1</v>
      </c>
      <c r="M66" s="1">
        <f t="shared" si="49"/>
        <v>0.82407253828716764</v>
      </c>
      <c r="N66" s="1">
        <f t="shared" si="50"/>
        <v>1.1024492729584785</v>
      </c>
      <c r="O66" s="1">
        <f t="shared" si="51"/>
        <v>0.74921214131696789</v>
      </c>
      <c r="P66" s="1">
        <f t="shared" si="52"/>
        <v>2.4566263061867639</v>
      </c>
      <c r="Q66" s="1">
        <f t="shared" si="53"/>
        <v>2.1637640294133909</v>
      </c>
    </row>
    <row r="67" spans="1:17" x14ac:dyDescent="0.25">
      <c r="A67" t="s">
        <v>31</v>
      </c>
      <c r="B67" t="s">
        <v>6</v>
      </c>
      <c r="C67" t="s">
        <v>17</v>
      </c>
      <c r="D67">
        <v>255.04</v>
      </c>
      <c r="E67">
        <v>252.89</v>
      </c>
      <c r="F67">
        <v>301.04000000000002</v>
      </c>
      <c r="G67">
        <v>210.76</v>
      </c>
      <c r="H67">
        <v>299.17</v>
      </c>
      <c r="I67">
        <v>260.85000000000002</v>
      </c>
      <c r="L67" s="1">
        <f t="shared" si="48"/>
        <v>1</v>
      </c>
      <c r="M67" s="1">
        <f t="shared" si="49"/>
        <v>0.99156994981179425</v>
      </c>
      <c r="N67" s="1">
        <f t="shared" si="50"/>
        <v>1.1803638644918446</v>
      </c>
      <c r="O67" s="1">
        <f t="shared" si="51"/>
        <v>0.82638017565872024</v>
      </c>
      <c r="P67" s="1">
        <f t="shared" si="52"/>
        <v>1.1730316813048935</v>
      </c>
      <c r="Q67" s="1">
        <f t="shared" si="53"/>
        <v>1.0227807402760352</v>
      </c>
    </row>
    <row r="68" spans="1:17" x14ac:dyDescent="0.25">
      <c r="A68" t="s">
        <v>32</v>
      </c>
      <c r="B68" t="s">
        <v>6</v>
      </c>
      <c r="C68" t="s">
        <v>17</v>
      </c>
      <c r="D68">
        <v>216.78</v>
      </c>
      <c r="E68">
        <v>216.39</v>
      </c>
      <c r="F68">
        <v>307.45999999999998</v>
      </c>
      <c r="G68">
        <v>183.27</v>
      </c>
      <c r="H68">
        <v>306.81</v>
      </c>
      <c r="I68">
        <v>223.91</v>
      </c>
      <c r="L68" s="1">
        <f t="shared" si="48"/>
        <v>1</v>
      </c>
      <c r="M68" s="1">
        <f t="shared" si="49"/>
        <v>0.99820094104622192</v>
      </c>
      <c r="N68" s="1">
        <f t="shared" si="50"/>
        <v>1.4183042716117722</v>
      </c>
      <c r="O68" s="1">
        <f t="shared" si="51"/>
        <v>0.8454193191253806</v>
      </c>
      <c r="P68" s="1">
        <f t="shared" si="52"/>
        <v>1.4153058400221423</v>
      </c>
      <c r="Q68" s="1">
        <f t="shared" si="53"/>
        <v>1.0328904880524032</v>
      </c>
    </row>
    <row r="69" spans="1:17" x14ac:dyDescent="0.25">
      <c r="A69" t="s">
        <v>33</v>
      </c>
      <c r="B69" t="s">
        <v>6</v>
      </c>
      <c r="C69" t="s">
        <v>17</v>
      </c>
      <c r="D69">
        <v>255.13</v>
      </c>
      <c r="E69">
        <v>215.55</v>
      </c>
      <c r="F69">
        <v>305.89999999999998</v>
      </c>
      <c r="G69">
        <v>183.51</v>
      </c>
      <c r="H69">
        <v>543.33000000000004</v>
      </c>
      <c r="I69">
        <v>411.53</v>
      </c>
      <c r="L69" s="1">
        <f t="shared" si="48"/>
        <v>1</v>
      </c>
      <c r="M69" s="1">
        <f t="shared" si="49"/>
        <v>0.84486340297103446</v>
      </c>
      <c r="N69" s="1">
        <f t="shared" si="50"/>
        <v>1.1989965899737387</v>
      </c>
      <c r="O69" s="1">
        <f t="shared" si="51"/>
        <v>0.71928036687179087</v>
      </c>
      <c r="P69" s="1">
        <f t="shared" si="52"/>
        <v>2.1296201936267787</v>
      </c>
      <c r="Q69" s="1">
        <f t="shared" si="53"/>
        <v>1.6130208129189041</v>
      </c>
    </row>
    <row r="70" spans="1:17" x14ac:dyDescent="0.25">
      <c r="A70" t="s">
        <v>34</v>
      </c>
      <c r="B70" t="s">
        <v>6</v>
      </c>
      <c r="C70" t="s">
        <v>17</v>
      </c>
      <c r="D70">
        <v>189.34</v>
      </c>
      <c r="E70">
        <v>187.91</v>
      </c>
      <c r="F70">
        <v>306.55</v>
      </c>
      <c r="G70">
        <v>162.46</v>
      </c>
      <c r="H70">
        <v>561.96</v>
      </c>
      <c r="I70">
        <v>411.76</v>
      </c>
      <c r="L70" s="1">
        <f t="shared" si="48"/>
        <v>1</v>
      </c>
      <c r="M70" s="1">
        <f t="shared" si="49"/>
        <v>0.9924474490334847</v>
      </c>
      <c r="N70" s="1">
        <f t="shared" si="50"/>
        <v>1.6190451040456322</v>
      </c>
      <c r="O70" s="1">
        <f t="shared" si="51"/>
        <v>0.85803316784620265</v>
      </c>
      <c r="P70" s="1">
        <f t="shared" si="52"/>
        <v>2.9679940847153272</v>
      </c>
      <c r="Q70" s="1">
        <f t="shared" si="53"/>
        <v>2.1747121580226048</v>
      </c>
    </row>
    <row r="71" spans="1:17" x14ac:dyDescent="0.25">
      <c r="A71" t="s">
        <v>35</v>
      </c>
      <c r="B71" t="s">
        <v>6</v>
      </c>
      <c r="C71" t="s">
        <v>17</v>
      </c>
      <c r="D71">
        <v>74.7</v>
      </c>
      <c r="E71">
        <v>74.040000000000006</v>
      </c>
      <c r="F71">
        <v>93.39</v>
      </c>
      <c r="G71">
        <v>45.44</v>
      </c>
      <c r="H71">
        <v>155.16999999999999</v>
      </c>
      <c r="I71">
        <v>133.63</v>
      </c>
      <c r="L71" s="1">
        <f t="shared" si="48"/>
        <v>1</v>
      </c>
      <c r="M71" s="1">
        <f t="shared" si="49"/>
        <v>0.99116465863453818</v>
      </c>
      <c r="N71" s="1">
        <f t="shared" si="50"/>
        <v>1.2502008032128513</v>
      </c>
      <c r="O71" s="1">
        <f t="shared" si="51"/>
        <v>0.60829986613119136</v>
      </c>
      <c r="P71" s="1">
        <f t="shared" si="52"/>
        <v>2.0772423025435072</v>
      </c>
      <c r="Q71" s="1">
        <f t="shared" si="53"/>
        <v>1.7888888888888888</v>
      </c>
    </row>
    <row r="72" spans="1:17" x14ac:dyDescent="0.25">
      <c r="A72" t="s">
        <v>46</v>
      </c>
      <c r="B72" t="s">
        <v>6</v>
      </c>
      <c r="C72" t="s">
        <v>17</v>
      </c>
      <c r="D72">
        <v>47.55</v>
      </c>
      <c r="E72">
        <v>35.590000000000003</v>
      </c>
      <c r="F72">
        <v>37.979999999999997</v>
      </c>
      <c r="G72">
        <v>20.41</v>
      </c>
      <c r="H72">
        <v>37.24</v>
      </c>
      <c r="I72">
        <v>26.13</v>
      </c>
      <c r="L72" s="1">
        <f t="shared" si="48"/>
        <v>1</v>
      </c>
      <c r="M72" s="1">
        <f t="shared" si="49"/>
        <v>0.74847528916929562</v>
      </c>
      <c r="N72" s="1">
        <f t="shared" si="50"/>
        <v>0.79873817034700312</v>
      </c>
      <c r="O72" s="1">
        <f t="shared" si="51"/>
        <v>0.42923238696109361</v>
      </c>
      <c r="P72" s="1">
        <f t="shared" si="52"/>
        <v>0.78317560462670877</v>
      </c>
      <c r="Q72" s="1">
        <f t="shared" si="53"/>
        <v>0.54952681388012614</v>
      </c>
    </row>
    <row r="73" spans="1:17" x14ac:dyDescent="0.25">
      <c r="A73" t="s">
        <v>36</v>
      </c>
      <c r="B73" t="s">
        <v>8</v>
      </c>
      <c r="C73" t="s">
        <v>17</v>
      </c>
      <c r="D73">
        <v>114</v>
      </c>
      <c r="E73">
        <v>123.27</v>
      </c>
      <c r="F73">
        <v>148</v>
      </c>
      <c r="G73">
        <v>80.81</v>
      </c>
      <c r="H73">
        <v>150.75</v>
      </c>
      <c r="I73">
        <v>110.7</v>
      </c>
      <c r="L73" s="1">
        <f t="shared" si="48"/>
        <v>1</v>
      </c>
      <c r="M73" s="1">
        <f t="shared" si="49"/>
        <v>1.0813157894736842</v>
      </c>
      <c r="N73" s="1">
        <f t="shared" si="50"/>
        <v>1.2982456140350878</v>
      </c>
      <c r="O73" s="1">
        <f t="shared" si="51"/>
        <v>0.70885964912280708</v>
      </c>
      <c r="P73" s="1">
        <f t="shared" si="52"/>
        <v>1.3223684210526316</v>
      </c>
      <c r="Q73" s="1">
        <f t="shared" si="53"/>
        <v>0.97105263157894739</v>
      </c>
    </row>
    <row r="74" spans="1:17" x14ac:dyDescent="0.25">
      <c r="A74" t="s">
        <v>37</v>
      </c>
      <c r="B74" t="s">
        <v>8</v>
      </c>
      <c r="C74" t="s">
        <v>17</v>
      </c>
      <c r="D74">
        <v>135.85</v>
      </c>
      <c r="E74">
        <v>134.63</v>
      </c>
      <c r="F74">
        <v>97.04</v>
      </c>
      <c r="G74">
        <v>92.98</v>
      </c>
      <c r="H74">
        <v>142.41</v>
      </c>
      <c r="I74">
        <v>103.15</v>
      </c>
      <c r="L74" s="1">
        <f t="shared" si="48"/>
        <v>1</v>
      </c>
      <c r="M74" s="1">
        <f t="shared" si="49"/>
        <v>0.99101950680898054</v>
      </c>
      <c r="N74" s="1">
        <f t="shared" si="50"/>
        <v>0.71431726168568277</v>
      </c>
      <c r="O74" s="1">
        <f t="shared" si="51"/>
        <v>0.68443135811556866</v>
      </c>
      <c r="P74" s="1">
        <f t="shared" si="52"/>
        <v>1.0482885535517115</v>
      </c>
      <c r="Q74" s="1">
        <f t="shared" si="53"/>
        <v>0.75929333824070677</v>
      </c>
    </row>
    <row r="75" spans="1:17" x14ac:dyDescent="0.25">
      <c r="A75" t="s">
        <v>38</v>
      </c>
      <c r="B75" t="s">
        <v>8</v>
      </c>
      <c r="C75" t="s">
        <v>17</v>
      </c>
      <c r="D75">
        <v>150.09</v>
      </c>
      <c r="E75">
        <v>91.61</v>
      </c>
      <c r="F75">
        <v>128.69999999999999</v>
      </c>
      <c r="G75">
        <v>73.150000000000006</v>
      </c>
      <c r="H75">
        <v>153.57</v>
      </c>
      <c r="I75">
        <v>109.39</v>
      </c>
      <c r="L75" s="1">
        <f t="shared" si="48"/>
        <v>1</v>
      </c>
      <c r="M75" s="1">
        <f t="shared" si="49"/>
        <v>0.61036711306549407</v>
      </c>
      <c r="N75" s="1">
        <f t="shared" si="50"/>
        <v>0.85748550869478302</v>
      </c>
      <c r="O75" s="1">
        <f t="shared" si="51"/>
        <v>0.48737424212139385</v>
      </c>
      <c r="P75" s="1">
        <f t="shared" si="52"/>
        <v>1.0231860883469917</v>
      </c>
      <c r="Q75" s="1">
        <f t="shared" si="53"/>
        <v>0.72882936904523954</v>
      </c>
    </row>
    <row r="76" spans="1:17" x14ac:dyDescent="0.25">
      <c r="A76" t="s">
        <v>39</v>
      </c>
      <c r="B76" t="s">
        <v>8</v>
      </c>
      <c r="C76" t="s">
        <v>17</v>
      </c>
      <c r="D76">
        <v>111.96</v>
      </c>
      <c r="E76">
        <v>101.03</v>
      </c>
      <c r="F76">
        <v>100.88</v>
      </c>
      <c r="G76">
        <v>64.099999999999994</v>
      </c>
      <c r="H76">
        <v>112.29</v>
      </c>
      <c r="I76">
        <v>80.56</v>
      </c>
      <c r="L76" s="1">
        <f t="shared" si="48"/>
        <v>1</v>
      </c>
      <c r="M76" s="1">
        <f t="shared" si="49"/>
        <v>0.90237584851732766</v>
      </c>
      <c r="N76" s="1">
        <f t="shared" si="50"/>
        <v>0.90103608431582705</v>
      </c>
      <c r="O76" s="1">
        <f t="shared" si="51"/>
        <v>0.57252590210789567</v>
      </c>
      <c r="P76" s="1">
        <f t="shared" si="52"/>
        <v>1.0029474812433012</v>
      </c>
      <c r="Q76" s="1">
        <f t="shared" si="53"/>
        <v>0.7195426938192212</v>
      </c>
    </row>
    <row r="77" spans="1:17" x14ac:dyDescent="0.25">
      <c r="A77" t="s">
        <v>40</v>
      </c>
      <c r="B77" t="s">
        <v>8</v>
      </c>
      <c r="C77" t="s">
        <v>17</v>
      </c>
      <c r="D77">
        <v>171.91</v>
      </c>
      <c r="E77">
        <v>145.38</v>
      </c>
      <c r="F77">
        <v>144</v>
      </c>
      <c r="G77">
        <v>98.44</v>
      </c>
      <c r="H77">
        <v>200.91</v>
      </c>
      <c r="I77">
        <v>179.67</v>
      </c>
      <c r="L77" s="1">
        <f t="shared" si="48"/>
        <v>1</v>
      </c>
      <c r="M77" s="1">
        <f t="shared" si="49"/>
        <v>0.84567506253272062</v>
      </c>
      <c r="N77" s="1">
        <f t="shared" si="50"/>
        <v>0.83764760630562507</v>
      </c>
      <c r="O77" s="1">
        <f t="shared" si="51"/>
        <v>0.57262521086615092</v>
      </c>
      <c r="P77" s="1">
        <f t="shared" si="52"/>
        <v>1.1686929207143273</v>
      </c>
      <c r="Q77" s="1">
        <f t="shared" si="53"/>
        <v>1.0451398987842475</v>
      </c>
    </row>
    <row r="78" spans="1:17" x14ac:dyDescent="0.25">
      <c r="A78" t="s">
        <v>41</v>
      </c>
      <c r="B78" t="s">
        <v>8</v>
      </c>
      <c r="C78" t="s">
        <v>17</v>
      </c>
      <c r="D78">
        <v>56.24</v>
      </c>
      <c r="E78">
        <v>91.98</v>
      </c>
      <c r="F78">
        <v>104.93</v>
      </c>
      <c r="G78">
        <v>55.69</v>
      </c>
      <c r="H78">
        <v>91.31</v>
      </c>
      <c r="I78">
        <v>67.349999999999994</v>
      </c>
      <c r="L78" s="1">
        <f t="shared" si="48"/>
        <v>1</v>
      </c>
      <c r="M78" s="1">
        <f t="shared" si="49"/>
        <v>1.6354907539118066</v>
      </c>
      <c r="N78" s="1">
        <f t="shared" si="50"/>
        <v>1.8657539118065434</v>
      </c>
      <c r="O78" s="1">
        <f t="shared" si="51"/>
        <v>0.99022048364153614</v>
      </c>
      <c r="P78" s="1">
        <f t="shared" si="52"/>
        <v>1.6235775248933144</v>
      </c>
      <c r="Q78" s="1">
        <f t="shared" si="53"/>
        <v>1.1975462304409672</v>
      </c>
    </row>
    <row r="79" spans="1:17" x14ac:dyDescent="0.25">
      <c r="A79" t="s">
        <v>42</v>
      </c>
      <c r="B79" t="s">
        <v>8</v>
      </c>
      <c r="C79" t="s">
        <v>17</v>
      </c>
      <c r="D79">
        <v>15.44</v>
      </c>
      <c r="E79">
        <v>25.1</v>
      </c>
      <c r="F79">
        <v>30.36</v>
      </c>
      <c r="G79">
        <v>13.62</v>
      </c>
      <c r="H79">
        <v>25.21</v>
      </c>
      <c r="I79">
        <v>18.760000000000002</v>
      </c>
      <c r="L79" s="1">
        <f t="shared" si="48"/>
        <v>1</v>
      </c>
      <c r="M79" s="1">
        <f t="shared" si="49"/>
        <v>1.6256476683937826</v>
      </c>
      <c r="N79" s="1">
        <f t="shared" si="50"/>
        <v>1.9663212435233162</v>
      </c>
      <c r="O79" s="1">
        <f t="shared" si="51"/>
        <v>0.88212435233160624</v>
      </c>
      <c r="P79" s="1">
        <f t="shared" si="52"/>
        <v>1.6327720207253886</v>
      </c>
      <c r="Q79" s="1">
        <f t="shared" si="53"/>
        <v>1.2150259067357514</v>
      </c>
    </row>
    <row r="80" spans="1:17" x14ac:dyDescent="0.25">
      <c r="A80" t="s">
        <v>43</v>
      </c>
      <c r="B80" t="s">
        <v>8</v>
      </c>
      <c r="C80" t="s">
        <v>17</v>
      </c>
      <c r="D80">
        <v>19.079999999999998</v>
      </c>
      <c r="E80">
        <v>31.6</v>
      </c>
      <c r="F80">
        <v>38.24</v>
      </c>
      <c r="G80">
        <v>19.54</v>
      </c>
      <c r="H80">
        <v>31.35</v>
      </c>
      <c r="I80">
        <v>23.56</v>
      </c>
      <c r="L80" s="1">
        <f t="shared" si="48"/>
        <v>1</v>
      </c>
      <c r="M80" s="1">
        <f t="shared" si="49"/>
        <v>1.6561844863731658</v>
      </c>
      <c r="N80" s="1">
        <f t="shared" si="50"/>
        <v>2.0041928721174007</v>
      </c>
      <c r="O80" s="1">
        <f t="shared" si="51"/>
        <v>1.0241090146750524</v>
      </c>
      <c r="P80" s="1">
        <f t="shared" si="52"/>
        <v>1.6430817610062896</v>
      </c>
      <c r="Q80" s="1">
        <f t="shared" si="53"/>
        <v>1.2348008385744236</v>
      </c>
    </row>
    <row r="81" spans="1:17" x14ac:dyDescent="0.25">
      <c r="A81" t="s">
        <v>156</v>
      </c>
      <c r="B81" t="s">
        <v>136</v>
      </c>
      <c r="C81" t="s">
        <v>17</v>
      </c>
      <c r="D81">
        <v>255.22</v>
      </c>
      <c r="E81">
        <v>252.81</v>
      </c>
      <c r="F81">
        <v>304.99</v>
      </c>
      <c r="G81">
        <v>209.53</v>
      </c>
      <c r="H81">
        <v>298.43</v>
      </c>
      <c r="I81">
        <v>267.83</v>
      </c>
      <c r="L81" s="1">
        <f t="shared" si="48"/>
        <v>1</v>
      </c>
      <c r="M81" s="1">
        <f t="shared" si="49"/>
        <v>0.99055716636627222</v>
      </c>
      <c r="N81" s="1">
        <f t="shared" si="50"/>
        <v>1.1950082281952825</v>
      </c>
      <c r="O81" s="1">
        <f t="shared" si="51"/>
        <v>0.8209779797821487</v>
      </c>
      <c r="P81" s="1">
        <f t="shared" si="52"/>
        <v>1.1693049134080402</v>
      </c>
      <c r="Q81" s="1">
        <f t="shared" si="53"/>
        <v>1.0494083535773058</v>
      </c>
    </row>
    <row r="82" spans="1:17" x14ac:dyDescent="0.25">
      <c r="A82" t="s">
        <v>157</v>
      </c>
      <c r="B82" t="s">
        <v>136</v>
      </c>
      <c r="C82" t="s">
        <v>17</v>
      </c>
      <c r="D82">
        <v>105.78</v>
      </c>
      <c r="E82">
        <v>98.31</v>
      </c>
      <c r="F82">
        <v>86.11</v>
      </c>
      <c r="G82">
        <v>36.119999999999997</v>
      </c>
      <c r="H82">
        <v>224.05</v>
      </c>
      <c r="I82">
        <v>153.34</v>
      </c>
      <c r="L82" s="1">
        <f t="shared" si="48"/>
        <v>1</v>
      </c>
      <c r="M82" s="1">
        <f t="shared" si="49"/>
        <v>0.9293817356778219</v>
      </c>
      <c r="N82" s="1">
        <f t="shared" si="50"/>
        <v>0.81404802420117228</v>
      </c>
      <c r="O82" s="1">
        <f t="shared" si="51"/>
        <v>0.34146341463414631</v>
      </c>
      <c r="P82" s="1">
        <f t="shared" si="52"/>
        <v>2.1180752505199472</v>
      </c>
      <c r="Q82" s="1">
        <f t="shared" si="53"/>
        <v>1.4496124031007751</v>
      </c>
    </row>
    <row r="83" spans="1:17" x14ac:dyDescent="0.25">
      <c r="A83" t="s">
        <v>158</v>
      </c>
      <c r="B83" t="s">
        <v>136</v>
      </c>
      <c r="C83" t="s">
        <v>17</v>
      </c>
      <c r="D83">
        <v>32.29</v>
      </c>
      <c r="E83">
        <v>26.86</v>
      </c>
      <c r="F83">
        <v>21.3</v>
      </c>
      <c r="G83">
        <v>7.29</v>
      </c>
      <c r="H83">
        <v>16.8</v>
      </c>
      <c r="I83">
        <v>11.3</v>
      </c>
      <c r="L83" s="1">
        <f t="shared" si="48"/>
        <v>1</v>
      </c>
      <c r="M83" s="1">
        <f t="shared" si="49"/>
        <v>0.83183648188293591</v>
      </c>
      <c r="N83" s="1">
        <f t="shared" si="50"/>
        <v>0.65964694951997527</v>
      </c>
      <c r="O83" s="1">
        <f t="shared" si="51"/>
        <v>0.22576649117373801</v>
      </c>
      <c r="P83" s="1">
        <f t="shared" si="52"/>
        <v>0.52028491793124809</v>
      </c>
      <c r="Q83" s="1">
        <f t="shared" si="53"/>
        <v>0.34995354598947048</v>
      </c>
    </row>
    <row r="84" spans="1:17" x14ac:dyDescent="0.25">
      <c r="A84" t="s">
        <v>159</v>
      </c>
      <c r="B84" t="s">
        <v>136</v>
      </c>
      <c r="C84" t="s">
        <v>17</v>
      </c>
      <c r="D84">
        <v>50.34</v>
      </c>
      <c r="E84">
        <v>54.02</v>
      </c>
      <c r="F84">
        <v>32.979999999999997</v>
      </c>
      <c r="G84">
        <v>14.29</v>
      </c>
      <c r="H84">
        <v>36.31</v>
      </c>
      <c r="I84">
        <v>25.45</v>
      </c>
      <c r="L84" s="1">
        <f t="shared" si="48"/>
        <v>1</v>
      </c>
      <c r="M84" s="1">
        <f t="shared" si="49"/>
        <v>1.073102900278109</v>
      </c>
      <c r="N84" s="1">
        <f t="shared" si="50"/>
        <v>0.65514501390544289</v>
      </c>
      <c r="O84" s="1">
        <f t="shared" si="51"/>
        <v>0.28386968613428681</v>
      </c>
      <c r="P84" s="1">
        <f t="shared" si="52"/>
        <v>0.72129519268970999</v>
      </c>
      <c r="Q84" s="1">
        <f t="shared" si="53"/>
        <v>0.50556217719507346</v>
      </c>
    </row>
    <row r="85" spans="1:17" x14ac:dyDescent="0.25">
      <c r="A85" t="s">
        <v>160</v>
      </c>
      <c r="B85" t="s">
        <v>136</v>
      </c>
      <c r="C85" t="s">
        <v>17</v>
      </c>
      <c r="D85">
        <v>15.23</v>
      </c>
      <c r="E85">
        <v>16.62</v>
      </c>
      <c r="F85">
        <v>10.38</v>
      </c>
      <c r="G85">
        <v>4.1900000000000004</v>
      </c>
      <c r="H85">
        <v>10.69</v>
      </c>
      <c r="I85">
        <v>7.41</v>
      </c>
      <c r="L85" s="1">
        <f t="shared" si="48"/>
        <v>1</v>
      </c>
      <c r="M85" s="1">
        <f t="shared" si="49"/>
        <v>1.0912672357189757</v>
      </c>
      <c r="N85" s="1">
        <f t="shared" si="50"/>
        <v>0.68154957321076826</v>
      </c>
      <c r="O85" s="1">
        <f t="shared" si="51"/>
        <v>0.27511490479317141</v>
      </c>
      <c r="P85" s="1">
        <f t="shared" si="52"/>
        <v>0.70190413657255413</v>
      </c>
      <c r="Q85" s="1">
        <f t="shared" si="53"/>
        <v>0.4865397242284964</v>
      </c>
    </row>
    <row r="86" spans="1:17" x14ac:dyDescent="0.25">
      <c r="A86" t="s">
        <v>161</v>
      </c>
      <c r="B86" t="s">
        <v>136</v>
      </c>
      <c r="C86" t="s">
        <v>17</v>
      </c>
      <c r="D86">
        <v>69.86</v>
      </c>
      <c r="E86">
        <v>41.6</v>
      </c>
      <c r="F86">
        <v>45.41</v>
      </c>
      <c r="G86">
        <v>26.26</v>
      </c>
      <c r="H86">
        <v>48.68</v>
      </c>
      <c r="I86">
        <v>34.65</v>
      </c>
      <c r="L86" s="1">
        <f t="shared" si="48"/>
        <v>1</v>
      </c>
      <c r="M86" s="1">
        <f t="shared" si="49"/>
        <v>0.59547666762095619</v>
      </c>
      <c r="N86" s="1">
        <f t="shared" si="50"/>
        <v>0.65001431434297163</v>
      </c>
      <c r="O86" s="1">
        <f t="shared" si="51"/>
        <v>0.37589464643572862</v>
      </c>
      <c r="P86" s="1">
        <f t="shared" si="52"/>
        <v>0.69682221586029203</v>
      </c>
      <c r="Q86" s="1">
        <f t="shared" si="53"/>
        <v>0.49599198396793587</v>
      </c>
    </row>
    <row r="87" spans="1:17" x14ac:dyDescent="0.25">
      <c r="A87" t="s">
        <v>162</v>
      </c>
      <c r="B87" t="s">
        <v>137</v>
      </c>
      <c r="C87" t="s">
        <v>17</v>
      </c>
      <c r="D87">
        <v>127.52</v>
      </c>
      <c r="E87">
        <v>126.72</v>
      </c>
      <c r="F87">
        <v>93.1</v>
      </c>
      <c r="G87">
        <v>45.3</v>
      </c>
      <c r="H87">
        <v>92.86</v>
      </c>
      <c r="I87">
        <v>74.12</v>
      </c>
      <c r="L87" s="1">
        <f t="shared" si="48"/>
        <v>1</v>
      </c>
      <c r="M87" s="1">
        <f t="shared" si="49"/>
        <v>0.99372647427854455</v>
      </c>
      <c r="N87" s="1">
        <f t="shared" si="50"/>
        <v>0.73008155583437895</v>
      </c>
      <c r="O87" s="1">
        <f t="shared" si="51"/>
        <v>0.3552383939774153</v>
      </c>
      <c r="P87" s="1">
        <f t="shared" si="52"/>
        <v>0.72819949811794227</v>
      </c>
      <c r="Q87" s="1">
        <f t="shared" si="53"/>
        <v>0.58124215809284818</v>
      </c>
    </row>
    <row r="88" spans="1:17" x14ac:dyDescent="0.25">
      <c r="A88" t="s">
        <v>163</v>
      </c>
      <c r="B88" t="s">
        <v>137</v>
      </c>
      <c r="C88" t="s">
        <v>17</v>
      </c>
      <c r="D88">
        <v>46</v>
      </c>
      <c r="E88">
        <v>52.67</v>
      </c>
      <c r="F88">
        <v>34.700000000000003</v>
      </c>
      <c r="G88">
        <v>16.38</v>
      </c>
      <c r="H88">
        <v>34.54</v>
      </c>
      <c r="I88">
        <v>25.13</v>
      </c>
      <c r="L88" s="1">
        <f t="shared" si="48"/>
        <v>1</v>
      </c>
      <c r="M88" s="1">
        <f t="shared" si="49"/>
        <v>1.145</v>
      </c>
      <c r="N88" s="1">
        <f t="shared" si="50"/>
        <v>0.75434782608695661</v>
      </c>
      <c r="O88" s="1">
        <f t="shared" si="51"/>
        <v>0.35608695652173911</v>
      </c>
      <c r="P88" s="1">
        <f t="shared" si="52"/>
        <v>0.75086956521739123</v>
      </c>
      <c r="Q88" s="1">
        <f t="shared" si="53"/>
        <v>0.54630434782608694</v>
      </c>
    </row>
    <row r="89" spans="1:17" x14ac:dyDescent="0.25">
      <c r="A89" t="s">
        <v>164</v>
      </c>
      <c r="B89" t="s">
        <v>137</v>
      </c>
      <c r="C89" t="s">
        <v>17</v>
      </c>
      <c r="D89">
        <v>114.15</v>
      </c>
      <c r="E89">
        <v>69.73</v>
      </c>
      <c r="F89">
        <v>69.53</v>
      </c>
      <c r="G89">
        <v>45.26</v>
      </c>
      <c r="H89">
        <v>46.75</v>
      </c>
      <c r="I89">
        <v>32.299999999999997</v>
      </c>
      <c r="L89" s="1">
        <f t="shared" si="48"/>
        <v>1</v>
      </c>
      <c r="M89" s="1">
        <f t="shared" si="49"/>
        <v>0.61086289969338592</v>
      </c>
      <c r="N89" s="1">
        <f t="shared" si="50"/>
        <v>0.6091108190976785</v>
      </c>
      <c r="O89" s="1">
        <f t="shared" si="51"/>
        <v>0.39649583880858513</v>
      </c>
      <c r="P89" s="1">
        <f t="shared" si="52"/>
        <v>0.40954883924660535</v>
      </c>
      <c r="Q89" s="1">
        <f t="shared" si="53"/>
        <v>0.28296101620674546</v>
      </c>
    </row>
    <row r="90" spans="1:17" x14ac:dyDescent="0.25">
      <c r="A90" t="s">
        <v>165</v>
      </c>
      <c r="B90" t="s">
        <v>137</v>
      </c>
      <c r="C90" t="s">
        <v>17</v>
      </c>
      <c r="D90">
        <v>105.64</v>
      </c>
      <c r="E90">
        <v>60.86</v>
      </c>
      <c r="F90">
        <v>77</v>
      </c>
      <c r="G90">
        <v>36.17</v>
      </c>
      <c r="H90">
        <v>66.459999999999994</v>
      </c>
      <c r="I90">
        <v>45.85</v>
      </c>
      <c r="L90" s="1">
        <f t="shared" si="48"/>
        <v>1</v>
      </c>
      <c r="M90" s="1">
        <f t="shared" si="49"/>
        <v>0.57610753502461187</v>
      </c>
      <c r="N90" s="1">
        <f t="shared" si="50"/>
        <v>0.72889057175312377</v>
      </c>
      <c r="O90" s="1">
        <f t="shared" si="51"/>
        <v>0.34238924649753882</v>
      </c>
      <c r="P90" s="1">
        <f t="shared" si="52"/>
        <v>0.62911775842483897</v>
      </c>
      <c r="Q90" s="1">
        <f t="shared" si="53"/>
        <v>0.43402120408936012</v>
      </c>
    </row>
    <row r="91" spans="1:17" x14ac:dyDescent="0.25">
      <c r="A91" t="s">
        <v>166</v>
      </c>
      <c r="B91" t="s">
        <v>137</v>
      </c>
      <c r="C91" t="s">
        <v>17</v>
      </c>
      <c r="D91">
        <v>38.619999999999997</v>
      </c>
      <c r="E91">
        <v>25.1</v>
      </c>
      <c r="F91">
        <v>22.01</v>
      </c>
      <c r="G91">
        <v>13.13</v>
      </c>
      <c r="H91">
        <v>17.690000000000001</v>
      </c>
      <c r="I91">
        <v>11.15</v>
      </c>
      <c r="L91" s="1">
        <f t="shared" si="48"/>
        <v>1</v>
      </c>
      <c r="M91" s="1">
        <f t="shared" si="49"/>
        <v>0.64992232004142936</v>
      </c>
      <c r="N91" s="1">
        <f t="shared" si="50"/>
        <v>0.56991196271361999</v>
      </c>
      <c r="O91" s="1">
        <f t="shared" si="51"/>
        <v>0.33997928534438121</v>
      </c>
      <c r="P91" s="1">
        <f t="shared" si="52"/>
        <v>0.45805282237182815</v>
      </c>
      <c r="Q91" s="1">
        <f t="shared" si="53"/>
        <v>0.28871051268772657</v>
      </c>
    </row>
    <row r="92" spans="1:17" x14ac:dyDescent="0.25">
      <c r="A92" t="s">
        <v>57</v>
      </c>
      <c r="B92" t="s">
        <v>10</v>
      </c>
      <c r="C92" t="s">
        <v>17</v>
      </c>
      <c r="D92">
        <v>155.54</v>
      </c>
      <c r="E92">
        <v>128.44999999999999</v>
      </c>
      <c r="F92">
        <v>139.12</v>
      </c>
      <c r="G92">
        <v>84.17</v>
      </c>
      <c r="H92">
        <v>150.6</v>
      </c>
      <c r="I92">
        <v>123.01</v>
      </c>
      <c r="L92" s="1">
        <f t="shared" si="48"/>
        <v>1</v>
      </c>
      <c r="M92" s="1">
        <f t="shared" si="49"/>
        <v>0.82583258325832576</v>
      </c>
      <c r="N92" s="1">
        <f t="shared" si="50"/>
        <v>0.89443230037289456</v>
      </c>
      <c r="O92" s="1">
        <f t="shared" si="51"/>
        <v>0.54114697184004124</v>
      </c>
      <c r="P92" s="1">
        <f t="shared" si="52"/>
        <v>0.96823968111096825</v>
      </c>
      <c r="Q92" s="1">
        <f t="shared" si="53"/>
        <v>0.79085765719429091</v>
      </c>
    </row>
    <row r="93" spans="1:17" x14ac:dyDescent="0.25">
      <c r="A93" t="s">
        <v>58</v>
      </c>
      <c r="B93" t="s">
        <v>10</v>
      </c>
      <c r="C93" t="s">
        <v>17</v>
      </c>
      <c r="D93">
        <v>52.38</v>
      </c>
      <c r="E93">
        <v>76.28</v>
      </c>
      <c r="F93">
        <v>37.71</v>
      </c>
      <c r="G93">
        <v>28.93</v>
      </c>
      <c r="H93">
        <v>63.04</v>
      </c>
      <c r="I93">
        <v>49.03</v>
      </c>
      <c r="L93" s="1">
        <f t="shared" si="48"/>
        <v>1</v>
      </c>
      <c r="M93" s="1">
        <f t="shared" si="49"/>
        <v>1.4562810232913326</v>
      </c>
      <c r="N93" s="1">
        <f t="shared" si="50"/>
        <v>0.71993127147766323</v>
      </c>
      <c r="O93" s="1">
        <f t="shared" si="51"/>
        <v>0.55231004200076361</v>
      </c>
      <c r="P93" s="1">
        <f t="shared" si="52"/>
        <v>1.203512791141657</v>
      </c>
      <c r="Q93" s="1">
        <f t="shared" si="53"/>
        <v>0.93604429171439474</v>
      </c>
    </row>
    <row r="94" spans="1:17" x14ac:dyDescent="0.25">
      <c r="A94" t="s">
        <v>59</v>
      </c>
      <c r="B94" t="s">
        <v>10</v>
      </c>
      <c r="C94" t="s">
        <v>17</v>
      </c>
      <c r="D94">
        <v>72.31</v>
      </c>
      <c r="E94">
        <v>71.92</v>
      </c>
      <c r="F94">
        <v>62.4</v>
      </c>
      <c r="G94">
        <v>25.42</v>
      </c>
      <c r="H94">
        <v>69.2</v>
      </c>
      <c r="I94">
        <v>54.56</v>
      </c>
      <c r="L94" s="1">
        <f t="shared" si="48"/>
        <v>1</v>
      </c>
      <c r="M94" s="1">
        <f t="shared" si="49"/>
        <v>0.99460655510994334</v>
      </c>
      <c r="N94" s="1">
        <f t="shared" si="50"/>
        <v>0.86295118240907198</v>
      </c>
      <c r="O94" s="1">
        <f t="shared" si="51"/>
        <v>0.35154197206472138</v>
      </c>
      <c r="P94" s="1">
        <f t="shared" si="52"/>
        <v>0.95699073433826576</v>
      </c>
      <c r="Q94" s="1">
        <f t="shared" si="53"/>
        <v>0.7545291107730604</v>
      </c>
    </row>
    <row r="95" spans="1:17" x14ac:dyDescent="0.25">
      <c r="A95" t="s">
        <v>60</v>
      </c>
      <c r="B95" t="s">
        <v>10</v>
      </c>
      <c r="C95" t="s">
        <v>17</v>
      </c>
      <c r="D95">
        <v>12.52</v>
      </c>
      <c r="E95">
        <v>11.59</v>
      </c>
      <c r="F95">
        <v>19.03</v>
      </c>
      <c r="G95">
        <v>12.07</v>
      </c>
      <c r="H95">
        <v>22.49</v>
      </c>
      <c r="I95">
        <v>16.66</v>
      </c>
      <c r="L95" s="1">
        <f t="shared" si="48"/>
        <v>1</v>
      </c>
      <c r="M95" s="1">
        <f t="shared" si="49"/>
        <v>0.92571884984025565</v>
      </c>
      <c r="N95" s="1">
        <f t="shared" si="50"/>
        <v>1.519968051118211</v>
      </c>
      <c r="O95" s="1">
        <f t="shared" si="51"/>
        <v>0.96405750798722045</v>
      </c>
      <c r="P95" s="1">
        <f t="shared" si="52"/>
        <v>1.7963258785942491</v>
      </c>
      <c r="Q95" s="1">
        <f t="shared" si="53"/>
        <v>1.330670926517572</v>
      </c>
    </row>
    <row r="96" spans="1:17" x14ac:dyDescent="0.25">
      <c r="A96" t="s">
        <v>61</v>
      </c>
      <c r="B96" t="s">
        <v>10</v>
      </c>
      <c r="C96" t="s">
        <v>17</v>
      </c>
      <c r="D96">
        <v>17.2</v>
      </c>
      <c r="E96">
        <v>14.71</v>
      </c>
      <c r="F96">
        <v>11.68</v>
      </c>
      <c r="G96">
        <v>8.24</v>
      </c>
      <c r="H96">
        <v>23.36</v>
      </c>
      <c r="I96">
        <v>17.8</v>
      </c>
      <c r="L96" s="1">
        <f t="shared" si="48"/>
        <v>1</v>
      </c>
      <c r="M96" s="1">
        <f t="shared" si="49"/>
        <v>0.85523255813953492</v>
      </c>
      <c r="N96" s="1">
        <f t="shared" si="50"/>
        <v>0.67906976744186043</v>
      </c>
      <c r="O96" s="1">
        <f t="shared" si="51"/>
        <v>0.47906976744186047</v>
      </c>
      <c r="P96" s="1">
        <f t="shared" si="52"/>
        <v>1.3581395348837209</v>
      </c>
      <c r="Q96" s="1">
        <f t="shared" si="53"/>
        <v>1.0348837209302326</v>
      </c>
    </row>
    <row r="97" spans="1:17" x14ac:dyDescent="0.25">
      <c r="A97" t="s">
        <v>62</v>
      </c>
      <c r="B97" t="s">
        <v>10</v>
      </c>
      <c r="C97" t="s">
        <v>17</v>
      </c>
      <c r="D97">
        <v>12.08</v>
      </c>
      <c r="E97">
        <v>8.58</v>
      </c>
      <c r="F97">
        <v>12.57</v>
      </c>
      <c r="G97">
        <v>5.52</v>
      </c>
      <c r="H97">
        <v>22.57</v>
      </c>
      <c r="I97">
        <v>14.52</v>
      </c>
      <c r="L97" s="1">
        <f t="shared" si="48"/>
        <v>1</v>
      </c>
      <c r="M97" s="1">
        <f t="shared" si="49"/>
        <v>0.71026490066225167</v>
      </c>
      <c r="N97" s="1">
        <f t="shared" si="50"/>
        <v>1.0405629139072847</v>
      </c>
      <c r="O97" s="1">
        <f t="shared" si="51"/>
        <v>0.45695364238410591</v>
      </c>
      <c r="P97" s="1">
        <f t="shared" si="52"/>
        <v>1.8683774834437086</v>
      </c>
      <c r="Q97" s="1">
        <f t="shared" si="53"/>
        <v>1.2019867549668874</v>
      </c>
    </row>
    <row r="98" spans="1:17" x14ac:dyDescent="0.25">
      <c r="A98" t="s">
        <v>167</v>
      </c>
      <c r="B98" t="s">
        <v>150</v>
      </c>
      <c r="C98" t="s">
        <v>17</v>
      </c>
      <c r="D98">
        <v>14.41</v>
      </c>
      <c r="E98">
        <v>9.57</v>
      </c>
      <c r="F98">
        <v>10.78</v>
      </c>
      <c r="G98">
        <v>4.8099999999999996</v>
      </c>
      <c r="H98">
        <v>8.6999999999999993</v>
      </c>
      <c r="I98">
        <v>4.29</v>
      </c>
      <c r="L98" s="1">
        <f t="shared" si="48"/>
        <v>1</v>
      </c>
      <c r="M98" s="1">
        <f t="shared" si="49"/>
        <v>0.66412213740458015</v>
      </c>
      <c r="N98" s="1">
        <f t="shared" si="50"/>
        <v>0.74809160305343503</v>
      </c>
      <c r="O98" s="1">
        <f t="shared" si="51"/>
        <v>0.33379597501734903</v>
      </c>
      <c r="P98" s="1">
        <f t="shared" si="52"/>
        <v>0.60374739764052732</v>
      </c>
      <c r="Q98" s="1">
        <f t="shared" si="53"/>
        <v>0.29770992366412213</v>
      </c>
    </row>
    <row r="99" spans="1:17" x14ac:dyDescent="0.25">
      <c r="A99" t="s">
        <v>168</v>
      </c>
      <c r="B99" t="s">
        <v>150</v>
      </c>
      <c r="C99" t="s">
        <v>17</v>
      </c>
      <c r="D99">
        <v>13.75</v>
      </c>
      <c r="E99">
        <v>9.42</v>
      </c>
      <c r="F99">
        <v>10.220000000000001</v>
      </c>
      <c r="G99">
        <v>4.51</v>
      </c>
      <c r="H99">
        <v>8.1300000000000008</v>
      </c>
      <c r="I99">
        <v>4.12</v>
      </c>
      <c r="L99" s="1">
        <f t="shared" si="48"/>
        <v>1</v>
      </c>
      <c r="M99" s="1">
        <f t="shared" si="49"/>
        <v>0.68509090909090908</v>
      </c>
      <c r="N99" s="1">
        <f t="shared" si="50"/>
        <v>0.74327272727272731</v>
      </c>
      <c r="O99" s="1">
        <f t="shared" si="51"/>
        <v>0.32799999999999996</v>
      </c>
      <c r="P99" s="1">
        <f t="shared" si="52"/>
        <v>0.59127272727272728</v>
      </c>
      <c r="Q99" s="1">
        <f t="shared" si="53"/>
        <v>0.29963636363636365</v>
      </c>
    </row>
    <row r="100" spans="1:17" x14ac:dyDescent="0.25">
      <c r="A100" t="s">
        <v>169</v>
      </c>
      <c r="B100" t="s">
        <v>150</v>
      </c>
      <c r="C100" t="s">
        <v>17</v>
      </c>
      <c r="D100">
        <v>74.599999999999994</v>
      </c>
      <c r="E100">
        <v>29.16</v>
      </c>
      <c r="F100">
        <v>21.36</v>
      </c>
      <c r="G100">
        <v>26.67</v>
      </c>
      <c r="H100">
        <v>45.65</v>
      </c>
      <c r="I100">
        <v>22.06</v>
      </c>
      <c r="L100" s="1">
        <f t="shared" si="48"/>
        <v>1</v>
      </c>
      <c r="M100" s="1">
        <f t="shared" si="49"/>
        <v>0.39088471849865952</v>
      </c>
      <c r="N100" s="1">
        <f t="shared" si="50"/>
        <v>0.28632707774798927</v>
      </c>
      <c r="O100" s="1">
        <f t="shared" si="51"/>
        <v>0.35750670241286869</v>
      </c>
      <c r="P100" s="1">
        <f t="shared" si="52"/>
        <v>0.61193029490616624</v>
      </c>
      <c r="Q100" s="1">
        <f t="shared" si="53"/>
        <v>0.29571045576407506</v>
      </c>
    </row>
    <row r="101" spans="1:17" x14ac:dyDescent="0.25">
      <c r="A101" t="s">
        <v>170</v>
      </c>
      <c r="B101" t="s">
        <v>150</v>
      </c>
      <c r="C101" t="s">
        <v>17</v>
      </c>
      <c r="D101">
        <v>6.19</v>
      </c>
      <c r="E101">
        <v>5.27</v>
      </c>
      <c r="F101">
        <v>2.69</v>
      </c>
      <c r="G101">
        <v>2.06</v>
      </c>
      <c r="H101">
        <v>4.28</v>
      </c>
      <c r="I101">
        <v>1.86</v>
      </c>
      <c r="L101" s="1">
        <f t="shared" si="48"/>
        <v>1</v>
      </c>
      <c r="M101" s="1">
        <f t="shared" si="49"/>
        <v>0.85137318255250394</v>
      </c>
      <c r="N101" s="1">
        <f t="shared" si="50"/>
        <v>0.43457189014539577</v>
      </c>
      <c r="O101" s="1">
        <f t="shared" si="51"/>
        <v>0.33279483037156704</v>
      </c>
      <c r="P101" s="1">
        <f t="shared" si="52"/>
        <v>0.69143780290791601</v>
      </c>
      <c r="Q101" s="1">
        <f t="shared" si="53"/>
        <v>0.30048465266558966</v>
      </c>
    </row>
    <row r="102" spans="1:17" s="32" customFormat="1" x14ac:dyDescent="0.25">
      <c r="A102" s="32" t="s">
        <v>171</v>
      </c>
      <c r="B102" s="32" t="s">
        <v>150</v>
      </c>
      <c r="C102" s="32" t="s">
        <v>17</v>
      </c>
      <c r="D102" s="32">
        <v>0.91</v>
      </c>
      <c r="E102" s="32">
        <v>0.38</v>
      </c>
      <c r="G102" s="32">
        <v>0.33</v>
      </c>
      <c r="H102" s="32">
        <v>1</v>
      </c>
      <c r="I102" s="32">
        <v>0.48</v>
      </c>
      <c r="L102" s="1">
        <f t="shared" si="48"/>
        <v>1</v>
      </c>
      <c r="M102" s="1">
        <f t="shared" si="49"/>
        <v>0.4175824175824176</v>
      </c>
      <c r="N102" s="1">
        <f t="shared" si="50"/>
        <v>0</v>
      </c>
      <c r="O102" s="1">
        <f t="shared" si="51"/>
        <v>0.36263736263736263</v>
      </c>
      <c r="P102" s="1">
        <f t="shared" si="52"/>
        <v>1.0989010989010988</v>
      </c>
      <c r="Q102" s="1">
        <f t="shared" si="53"/>
        <v>0.52747252747252749</v>
      </c>
    </row>
    <row r="103" spans="1:17" x14ac:dyDescent="0.25">
      <c r="A103" t="s">
        <v>172</v>
      </c>
      <c r="B103" t="s">
        <v>150</v>
      </c>
      <c r="C103" t="s">
        <v>17</v>
      </c>
      <c r="D103">
        <v>316.11</v>
      </c>
      <c r="E103">
        <v>272.63</v>
      </c>
      <c r="F103">
        <v>350.25</v>
      </c>
      <c r="G103">
        <v>181.07</v>
      </c>
      <c r="H103">
        <v>363.45</v>
      </c>
      <c r="I103">
        <v>301.68</v>
      </c>
      <c r="L103" s="1">
        <f t="shared" si="48"/>
        <v>1</v>
      </c>
      <c r="M103" s="1">
        <f t="shared" si="49"/>
        <v>0.86245294359558378</v>
      </c>
      <c r="N103" s="1">
        <f t="shared" si="50"/>
        <v>1.1080003796146911</v>
      </c>
      <c r="O103" s="1">
        <f t="shared" si="51"/>
        <v>0.57280693429502383</v>
      </c>
      <c r="P103" s="1">
        <f t="shared" si="52"/>
        <v>1.149757995634431</v>
      </c>
      <c r="Q103" s="1">
        <f t="shared" si="53"/>
        <v>0.95435133339660239</v>
      </c>
    </row>
    <row r="104" spans="1:17" x14ac:dyDescent="0.25">
      <c r="A104" t="s">
        <v>173</v>
      </c>
      <c r="B104" t="s">
        <v>150</v>
      </c>
      <c r="C104" t="s">
        <v>17</v>
      </c>
      <c r="D104">
        <v>2845</v>
      </c>
      <c r="E104">
        <v>1274.6400000000001</v>
      </c>
      <c r="F104">
        <v>2019.16</v>
      </c>
      <c r="G104">
        <v>1234.81</v>
      </c>
      <c r="H104">
        <v>1331.31</v>
      </c>
      <c r="I104">
        <v>364.65</v>
      </c>
      <c r="L104" s="1">
        <f t="shared" si="48"/>
        <v>1</v>
      </c>
      <c r="M104" s="1">
        <f t="shared" si="49"/>
        <v>0.44802811950790866</v>
      </c>
      <c r="N104" s="1">
        <f t="shared" si="50"/>
        <v>0.70972231985940248</v>
      </c>
      <c r="O104" s="1">
        <f t="shared" si="51"/>
        <v>0.43402811950790859</v>
      </c>
      <c r="P104" s="1">
        <f t="shared" si="52"/>
        <v>0.46794727592267132</v>
      </c>
      <c r="Q104" s="1">
        <f t="shared" si="53"/>
        <v>0.12817223198594024</v>
      </c>
    </row>
    <row r="105" spans="1:17" x14ac:dyDescent="0.25">
      <c r="A105" t="s">
        <v>174</v>
      </c>
      <c r="B105" t="s">
        <v>151</v>
      </c>
      <c r="C105" t="s">
        <v>17</v>
      </c>
      <c r="D105">
        <v>16.84</v>
      </c>
      <c r="E105">
        <v>12.11</v>
      </c>
      <c r="F105">
        <v>9.26</v>
      </c>
      <c r="G105">
        <v>5.08</v>
      </c>
      <c r="H105">
        <v>10.19</v>
      </c>
      <c r="I105">
        <v>5.05</v>
      </c>
      <c r="L105" s="1">
        <f t="shared" si="48"/>
        <v>1</v>
      </c>
      <c r="M105" s="1">
        <f t="shared" si="49"/>
        <v>0.71912114014251782</v>
      </c>
      <c r="N105" s="1">
        <f t="shared" si="50"/>
        <v>0.54988123515439424</v>
      </c>
      <c r="O105" s="1">
        <f t="shared" si="51"/>
        <v>0.30166270783847982</v>
      </c>
      <c r="P105" s="1">
        <f t="shared" si="52"/>
        <v>0.60510688836104509</v>
      </c>
      <c r="Q105" s="1">
        <f t="shared" si="53"/>
        <v>0.2998812351543943</v>
      </c>
    </row>
    <row r="106" spans="1:17" x14ac:dyDescent="0.25">
      <c r="A106" t="s">
        <v>175</v>
      </c>
      <c r="B106" t="s">
        <v>151</v>
      </c>
      <c r="C106" t="s">
        <v>17</v>
      </c>
      <c r="D106">
        <v>64.959999999999994</v>
      </c>
      <c r="E106">
        <v>25.91</v>
      </c>
      <c r="F106">
        <v>31.48</v>
      </c>
      <c r="G106">
        <v>18.8</v>
      </c>
      <c r="H106">
        <v>31.52</v>
      </c>
      <c r="I106">
        <v>20.010000000000002</v>
      </c>
      <c r="L106" s="1">
        <f t="shared" si="48"/>
        <v>1</v>
      </c>
      <c r="M106" s="1">
        <f t="shared" si="49"/>
        <v>0.39886083743842371</v>
      </c>
      <c r="N106" s="1">
        <f t="shared" si="50"/>
        <v>0.48460591133004932</v>
      </c>
      <c r="O106" s="1">
        <f t="shared" si="51"/>
        <v>0.28940886699507395</v>
      </c>
      <c r="P106" s="1">
        <f t="shared" si="52"/>
        <v>0.48522167487684731</v>
      </c>
      <c r="Q106" s="1">
        <f t="shared" si="53"/>
        <v>0.30803571428571436</v>
      </c>
    </row>
    <row r="107" spans="1:17" x14ac:dyDescent="0.25">
      <c r="A107" t="s">
        <v>176</v>
      </c>
      <c r="B107" t="s">
        <v>151</v>
      </c>
      <c r="C107" t="s">
        <v>17</v>
      </c>
      <c r="D107">
        <v>93.22</v>
      </c>
      <c r="E107">
        <v>76.38</v>
      </c>
      <c r="F107">
        <v>64.52</v>
      </c>
      <c r="G107">
        <v>48.64</v>
      </c>
      <c r="H107">
        <v>63.45</v>
      </c>
      <c r="I107">
        <v>40.83</v>
      </c>
      <c r="L107" s="1">
        <f t="shared" si="48"/>
        <v>1</v>
      </c>
      <c r="M107" s="1">
        <f t="shared" si="49"/>
        <v>0.81935207037116498</v>
      </c>
      <c r="N107" s="1">
        <f t="shared" si="50"/>
        <v>0.69212615318601156</v>
      </c>
      <c r="O107" s="1">
        <f t="shared" si="51"/>
        <v>0.5217764428234285</v>
      </c>
      <c r="P107" s="1">
        <f t="shared" si="52"/>
        <v>0.68064792962883502</v>
      </c>
      <c r="Q107" s="1">
        <f t="shared" si="53"/>
        <v>0.43799613816777516</v>
      </c>
    </row>
    <row r="108" spans="1:17" x14ac:dyDescent="0.25">
      <c r="A108" t="s">
        <v>177</v>
      </c>
      <c r="B108" t="s">
        <v>151</v>
      </c>
      <c r="C108" t="s">
        <v>17</v>
      </c>
      <c r="D108">
        <v>24.48</v>
      </c>
      <c r="E108">
        <v>16.21</v>
      </c>
      <c r="F108">
        <v>13.63</v>
      </c>
      <c r="G108">
        <v>8.18</v>
      </c>
      <c r="H108">
        <v>8.5</v>
      </c>
      <c r="I108">
        <v>3.47</v>
      </c>
      <c r="L108" s="1">
        <f t="shared" si="48"/>
        <v>1</v>
      </c>
      <c r="M108" s="1">
        <f t="shared" si="49"/>
        <v>0.66217320261437906</v>
      </c>
      <c r="N108" s="1">
        <f t="shared" si="50"/>
        <v>0.55678104575163401</v>
      </c>
      <c r="O108" s="1">
        <f t="shared" si="51"/>
        <v>0.3341503267973856</v>
      </c>
      <c r="P108" s="1">
        <f t="shared" si="52"/>
        <v>0.34722222222222221</v>
      </c>
      <c r="Q108" s="1">
        <f t="shared" si="53"/>
        <v>0.14174836601307189</v>
      </c>
    </row>
    <row r="109" spans="1:17" x14ac:dyDescent="0.25">
      <c r="A109" t="s">
        <v>178</v>
      </c>
      <c r="B109" t="s">
        <v>151</v>
      </c>
      <c r="C109" t="s">
        <v>17</v>
      </c>
      <c r="D109">
        <v>21.71</v>
      </c>
      <c r="E109">
        <v>15.52</v>
      </c>
      <c r="F109">
        <v>14.06</v>
      </c>
      <c r="G109">
        <v>9.85</v>
      </c>
      <c r="H109">
        <v>11.16</v>
      </c>
      <c r="I109">
        <v>6.15</v>
      </c>
      <c r="L109" s="1">
        <f t="shared" si="48"/>
        <v>1</v>
      </c>
      <c r="M109" s="1">
        <f t="shared" si="49"/>
        <v>0.71487793643482267</v>
      </c>
      <c r="N109" s="1">
        <f t="shared" si="50"/>
        <v>0.64762782128051588</v>
      </c>
      <c r="O109" s="1">
        <f t="shared" si="51"/>
        <v>0.45370796867802854</v>
      </c>
      <c r="P109" s="1">
        <f t="shared" si="52"/>
        <v>0.51404882542607089</v>
      </c>
      <c r="Q109" s="1">
        <f t="shared" si="53"/>
        <v>0.28327959465684016</v>
      </c>
    </row>
    <row r="110" spans="1:17" x14ac:dyDescent="0.25">
      <c r="A110" t="s">
        <v>179</v>
      </c>
      <c r="B110" t="s">
        <v>151</v>
      </c>
      <c r="C110" t="s">
        <v>17</v>
      </c>
      <c r="D110">
        <v>76.489999999999995</v>
      </c>
      <c r="E110">
        <v>64.81</v>
      </c>
      <c r="F110">
        <v>76.33</v>
      </c>
      <c r="G110">
        <v>43.84</v>
      </c>
      <c r="H110">
        <v>64.3</v>
      </c>
      <c r="I110">
        <v>41.11</v>
      </c>
      <c r="L110" s="1">
        <f t="shared" si="48"/>
        <v>1</v>
      </c>
      <c r="M110" s="1">
        <f t="shared" si="49"/>
        <v>0.84730030069290108</v>
      </c>
      <c r="N110" s="1">
        <f t="shared" si="50"/>
        <v>0.99790822329716311</v>
      </c>
      <c r="O110" s="1">
        <f t="shared" si="51"/>
        <v>0.57314681657733046</v>
      </c>
      <c r="P110" s="1">
        <f t="shared" si="52"/>
        <v>0.84063276245260821</v>
      </c>
      <c r="Q110" s="1">
        <f t="shared" si="53"/>
        <v>0.53745587658517457</v>
      </c>
    </row>
    <row r="111" spans="1:17" x14ac:dyDescent="0.25">
      <c r="A111" t="s">
        <v>180</v>
      </c>
      <c r="B111" t="s">
        <v>151</v>
      </c>
      <c r="C111" t="s">
        <v>17</v>
      </c>
      <c r="D111">
        <v>13.88</v>
      </c>
      <c r="E111">
        <v>4.34</v>
      </c>
      <c r="F111">
        <v>11.25</v>
      </c>
      <c r="G111">
        <v>5.73</v>
      </c>
      <c r="H111">
        <v>15.37</v>
      </c>
      <c r="I111">
        <v>5.31</v>
      </c>
      <c r="L111" s="1">
        <f t="shared" si="48"/>
        <v>1</v>
      </c>
      <c r="M111" s="1">
        <f t="shared" si="49"/>
        <v>0.31268011527377521</v>
      </c>
      <c r="N111" s="1">
        <f t="shared" si="50"/>
        <v>0.81051873198847257</v>
      </c>
      <c r="O111" s="1">
        <f t="shared" si="51"/>
        <v>0.41282420749279541</v>
      </c>
      <c r="P111" s="1">
        <f t="shared" si="52"/>
        <v>1.1073487031700286</v>
      </c>
      <c r="Q111" s="1">
        <f t="shared" si="53"/>
        <v>0.38256484149855902</v>
      </c>
    </row>
    <row r="112" spans="1:17" x14ac:dyDescent="0.25">
      <c r="A112" t="s">
        <v>181</v>
      </c>
      <c r="B112" t="s">
        <v>151</v>
      </c>
      <c r="C112" t="s">
        <v>17</v>
      </c>
      <c r="D112">
        <v>32.81</v>
      </c>
      <c r="E112">
        <v>10.07</v>
      </c>
      <c r="F112">
        <v>24.3</v>
      </c>
      <c r="G112">
        <v>13.38</v>
      </c>
      <c r="H112">
        <v>16.63</v>
      </c>
      <c r="I112">
        <v>8.93</v>
      </c>
      <c r="L112" s="1">
        <f t="shared" si="48"/>
        <v>1</v>
      </c>
      <c r="M112" s="1">
        <f t="shared" si="49"/>
        <v>0.30691862237122824</v>
      </c>
      <c r="N112" s="1">
        <f t="shared" si="50"/>
        <v>0.7406278573605608</v>
      </c>
      <c r="O112" s="1">
        <f t="shared" si="51"/>
        <v>0.40780249923803719</v>
      </c>
      <c r="P112" s="1">
        <f t="shared" si="52"/>
        <v>0.50685766534593102</v>
      </c>
      <c r="Q112" s="1">
        <f t="shared" si="53"/>
        <v>0.2721731179518439</v>
      </c>
    </row>
    <row r="113" spans="1:17" x14ac:dyDescent="0.25">
      <c r="A113" t="s">
        <v>182</v>
      </c>
      <c r="B113" t="s">
        <v>151</v>
      </c>
      <c r="C113" t="s">
        <v>17</v>
      </c>
      <c r="D113">
        <v>13.1</v>
      </c>
      <c r="E113">
        <v>8.6199999999999992</v>
      </c>
      <c r="F113">
        <v>5.17</v>
      </c>
      <c r="G113">
        <v>6.01</v>
      </c>
      <c r="H113">
        <v>7.18</v>
      </c>
      <c r="I113">
        <v>2.35</v>
      </c>
      <c r="L113" s="1">
        <f t="shared" si="48"/>
        <v>1</v>
      </c>
      <c r="M113" s="1">
        <f t="shared" si="49"/>
        <v>0.65801526717557246</v>
      </c>
      <c r="N113" s="1">
        <f t="shared" si="50"/>
        <v>0.39465648854961832</v>
      </c>
      <c r="O113" s="1">
        <f t="shared" si="51"/>
        <v>0.45877862595419849</v>
      </c>
      <c r="P113" s="1">
        <f t="shared" si="52"/>
        <v>0.54809160305343507</v>
      </c>
      <c r="Q113" s="1">
        <f t="shared" si="53"/>
        <v>0.17938931297709926</v>
      </c>
    </row>
    <row r="114" spans="1:17" x14ac:dyDescent="0.25">
      <c r="A114" t="s">
        <v>183</v>
      </c>
      <c r="B114" t="s">
        <v>151</v>
      </c>
      <c r="C114" t="s">
        <v>17</v>
      </c>
      <c r="D114">
        <v>15.45</v>
      </c>
      <c r="E114">
        <v>9.15</v>
      </c>
      <c r="F114">
        <v>9.6300000000000008</v>
      </c>
      <c r="G114">
        <v>6.93</v>
      </c>
      <c r="H114">
        <v>7.55</v>
      </c>
      <c r="I114">
        <v>2.35</v>
      </c>
      <c r="L114" s="1">
        <f t="shared" si="48"/>
        <v>1</v>
      </c>
      <c r="M114" s="1">
        <f t="shared" si="49"/>
        <v>0.59223300970873793</v>
      </c>
      <c r="N114" s="1">
        <f t="shared" si="50"/>
        <v>0.62330097087378644</v>
      </c>
      <c r="O114" s="1">
        <f t="shared" si="51"/>
        <v>0.44854368932038835</v>
      </c>
      <c r="P114" s="1">
        <f t="shared" si="52"/>
        <v>0.48867313915857608</v>
      </c>
      <c r="Q114" s="1">
        <f t="shared" si="53"/>
        <v>0.15210355987055019</v>
      </c>
    </row>
    <row r="115" spans="1:17" x14ac:dyDescent="0.25">
      <c r="A115" t="s">
        <v>184</v>
      </c>
      <c r="B115" t="s">
        <v>151</v>
      </c>
      <c r="C115" t="s">
        <v>17</v>
      </c>
      <c r="D115">
        <v>63.64</v>
      </c>
      <c r="E115">
        <v>44.08</v>
      </c>
      <c r="F115">
        <v>37.22</v>
      </c>
      <c r="G115">
        <v>68.900000000000006</v>
      </c>
      <c r="H115">
        <v>58.12</v>
      </c>
      <c r="I115">
        <v>27.93</v>
      </c>
      <c r="L115" s="1">
        <f t="shared" si="48"/>
        <v>1</v>
      </c>
      <c r="M115" s="1">
        <f t="shared" si="49"/>
        <v>0.69264613450659962</v>
      </c>
      <c r="N115" s="1">
        <f t="shared" si="50"/>
        <v>0.5848522941546197</v>
      </c>
      <c r="O115" s="1">
        <f t="shared" si="51"/>
        <v>1.0826524198617222</v>
      </c>
      <c r="P115" s="1">
        <f t="shared" si="52"/>
        <v>0.91326209930861091</v>
      </c>
      <c r="Q115" s="1">
        <f t="shared" si="53"/>
        <v>0.43887492143306095</v>
      </c>
    </row>
    <row r="116" spans="1:17" x14ac:dyDescent="0.25">
      <c r="A116" t="s">
        <v>185</v>
      </c>
      <c r="B116" t="s">
        <v>151</v>
      </c>
      <c r="C116" t="s">
        <v>17</v>
      </c>
      <c r="D116">
        <v>40.47</v>
      </c>
      <c r="E116">
        <v>14.76</v>
      </c>
      <c r="F116">
        <v>24.97</v>
      </c>
      <c r="G116">
        <v>29.5</v>
      </c>
      <c r="H116">
        <v>35.32</v>
      </c>
      <c r="I116">
        <v>16.27</v>
      </c>
      <c r="L116" s="1">
        <f t="shared" ref="L116:L138" si="54">D116/$D116</f>
        <v>1</v>
      </c>
      <c r="M116" s="1">
        <f t="shared" ref="M116:M138" si="55">E116/$D116</f>
        <v>0.36471460340993328</v>
      </c>
      <c r="N116" s="1">
        <f t="shared" ref="N116:N138" si="56">F116/$D116</f>
        <v>0.61700024709661472</v>
      </c>
      <c r="O116" s="1">
        <f t="shared" ref="O116:O138" si="57">G116/$D116</f>
        <v>0.72893501359031387</v>
      </c>
      <c r="P116" s="1">
        <f t="shared" ref="P116:P138" si="58">H116/$D116</f>
        <v>0.87274524339016557</v>
      </c>
      <c r="Q116" s="1">
        <f t="shared" ref="Q116:Q138" si="59">I116/$D116</f>
        <v>0.40202619224116631</v>
      </c>
    </row>
    <row r="117" spans="1:17" x14ac:dyDescent="0.25">
      <c r="A117" t="s">
        <v>186</v>
      </c>
      <c r="B117" t="s">
        <v>151</v>
      </c>
      <c r="C117" t="s">
        <v>17</v>
      </c>
      <c r="D117">
        <v>30.11</v>
      </c>
      <c r="E117">
        <v>12.72</v>
      </c>
      <c r="F117">
        <v>20.309999999999999</v>
      </c>
      <c r="G117">
        <v>13.32</v>
      </c>
      <c r="H117">
        <v>14.17</v>
      </c>
      <c r="I117">
        <v>6.42</v>
      </c>
      <c r="L117" s="1">
        <f t="shared" si="54"/>
        <v>1</v>
      </c>
      <c r="M117" s="1">
        <f t="shared" si="55"/>
        <v>0.42245101295250748</v>
      </c>
      <c r="N117" s="1">
        <f t="shared" si="56"/>
        <v>0.67452673530388574</v>
      </c>
      <c r="O117" s="1">
        <f t="shared" si="57"/>
        <v>0.442377947525739</v>
      </c>
      <c r="P117" s="1">
        <f t="shared" si="58"/>
        <v>0.47060777150448357</v>
      </c>
      <c r="Q117" s="1">
        <f t="shared" si="59"/>
        <v>0.21321819993357688</v>
      </c>
    </row>
    <row r="118" spans="1:17" x14ac:dyDescent="0.25">
      <c r="A118" t="s">
        <v>187</v>
      </c>
      <c r="B118" t="s">
        <v>151</v>
      </c>
      <c r="C118" t="s">
        <v>17</v>
      </c>
      <c r="D118">
        <v>27.73</v>
      </c>
      <c r="E118">
        <v>11.79</v>
      </c>
      <c r="F118">
        <v>17.37</v>
      </c>
      <c r="G118">
        <v>10.31</v>
      </c>
      <c r="H118">
        <v>12.81</v>
      </c>
      <c r="I118">
        <v>5.6</v>
      </c>
      <c r="L118" s="1">
        <f t="shared" si="54"/>
        <v>1</v>
      </c>
      <c r="M118" s="1">
        <f t="shared" si="55"/>
        <v>0.42517129462675801</v>
      </c>
      <c r="N118" s="1">
        <f t="shared" si="56"/>
        <v>0.62639740353407869</v>
      </c>
      <c r="O118" s="1">
        <f t="shared" si="57"/>
        <v>0.37179949513162641</v>
      </c>
      <c r="P118" s="1">
        <f t="shared" si="58"/>
        <v>0.46195456184637579</v>
      </c>
      <c r="Q118" s="1">
        <f t="shared" si="59"/>
        <v>0.20194734944103856</v>
      </c>
    </row>
    <row r="119" spans="1:17" x14ac:dyDescent="0.25">
      <c r="A119" t="s">
        <v>188</v>
      </c>
      <c r="B119" t="s">
        <v>152</v>
      </c>
      <c r="C119" t="s">
        <v>17</v>
      </c>
      <c r="D119">
        <v>284.33999999999997</v>
      </c>
      <c r="E119">
        <v>185.42</v>
      </c>
      <c r="F119">
        <v>314.97000000000003</v>
      </c>
      <c r="G119">
        <v>169.82</v>
      </c>
      <c r="H119">
        <v>1000</v>
      </c>
      <c r="I119">
        <v>842.4</v>
      </c>
      <c r="L119" s="1">
        <f t="shared" si="54"/>
        <v>1</v>
      </c>
      <c r="M119" s="1">
        <f t="shared" si="55"/>
        <v>0.65210663290426951</v>
      </c>
      <c r="N119" s="1">
        <f t="shared" si="56"/>
        <v>1.1077231483435326</v>
      </c>
      <c r="O119" s="1">
        <f t="shared" si="57"/>
        <v>0.59724273756770063</v>
      </c>
      <c r="P119" s="1">
        <f t="shared" si="58"/>
        <v>3.5169163677287756</v>
      </c>
      <c r="Q119" s="1">
        <f t="shared" si="59"/>
        <v>2.9626503481747206</v>
      </c>
    </row>
    <row r="120" spans="1:17" s="32" customFormat="1" x14ac:dyDescent="0.25">
      <c r="A120" s="32" t="s">
        <v>189</v>
      </c>
      <c r="B120" s="32" t="s">
        <v>152</v>
      </c>
      <c r="C120" s="32" t="s">
        <v>99</v>
      </c>
      <c r="D120" s="32">
        <v>53.42</v>
      </c>
      <c r="E120" s="32">
        <v>14.89</v>
      </c>
      <c r="G120" s="32">
        <v>44.2</v>
      </c>
      <c r="H120" s="32">
        <v>23.97</v>
      </c>
      <c r="I120" s="32">
        <v>14.85</v>
      </c>
      <c r="L120" s="1">
        <f t="shared" si="54"/>
        <v>1</v>
      </c>
      <c r="M120" s="1">
        <f t="shared" si="55"/>
        <v>0.27873455634593786</v>
      </c>
      <c r="N120" s="1">
        <f t="shared" si="56"/>
        <v>0</v>
      </c>
      <c r="O120" s="1">
        <f t="shared" si="57"/>
        <v>0.82740546611755894</v>
      </c>
      <c r="P120" s="1">
        <f t="shared" si="58"/>
        <v>0.44870834893298389</v>
      </c>
      <c r="Q120" s="1">
        <f t="shared" si="59"/>
        <v>0.27798577311868211</v>
      </c>
    </row>
    <row r="121" spans="1:17" x14ac:dyDescent="0.25">
      <c r="A121" t="s">
        <v>190</v>
      </c>
      <c r="B121" t="s">
        <v>152</v>
      </c>
      <c r="C121" t="s">
        <v>81</v>
      </c>
      <c r="D121">
        <v>25.89</v>
      </c>
      <c r="E121">
        <v>9.91</v>
      </c>
      <c r="F121">
        <v>23.43</v>
      </c>
      <c r="G121">
        <v>5.7</v>
      </c>
      <c r="H121">
        <v>18.82</v>
      </c>
      <c r="I121">
        <v>12.55</v>
      </c>
      <c r="L121" s="1">
        <f t="shared" si="54"/>
        <v>1</v>
      </c>
      <c r="M121" s="1">
        <f t="shared" si="55"/>
        <v>0.38277327153341056</v>
      </c>
      <c r="N121" s="1">
        <f t="shared" si="56"/>
        <v>0.90498261877172648</v>
      </c>
      <c r="O121" s="1">
        <f t="shared" si="57"/>
        <v>0.220162224797219</v>
      </c>
      <c r="P121" s="1">
        <f t="shared" si="58"/>
        <v>0.72692159134801082</v>
      </c>
      <c r="Q121" s="1">
        <f t="shared" si="59"/>
        <v>0.48474314407106994</v>
      </c>
    </row>
    <row r="122" spans="1:17" x14ac:dyDescent="0.25">
      <c r="A122" t="s">
        <v>191</v>
      </c>
      <c r="B122" t="s">
        <v>152</v>
      </c>
      <c r="C122" t="s">
        <v>81</v>
      </c>
      <c r="D122">
        <v>34.97</v>
      </c>
      <c r="E122">
        <v>13.24</v>
      </c>
      <c r="F122">
        <v>30.03</v>
      </c>
      <c r="G122">
        <v>16.7</v>
      </c>
      <c r="H122">
        <v>23.6</v>
      </c>
      <c r="I122">
        <v>17.420000000000002</v>
      </c>
      <c r="L122" s="1">
        <f t="shared" si="54"/>
        <v>1</v>
      </c>
      <c r="M122" s="1">
        <f t="shared" si="55"/>
        <v>0.37861023734629684</v>
      </c>
      <c r="N122" s="1">
        <f t="shared" si="56"/>
        <v>0.858736059479554</v>
      </c>
      <c r="O122" s="1">
        <f t="shared" si="57"/>
        <v>0.4775521875893623</v>
      </c>
      <c r="P122" s="1">
        <f t="shared" si="58"/>
        <v>0.67486416928796122</v>
      </c>
      <c r="Q122" s="1">
        <f t="shared" si="59"/>
        <v>0.4981412639405205</v>
      </c>
    </row>
    <row r="123" spans="1:17" x14ac:dyDescent="0.25">
      <c r="A123" t="s">
        <v>192</v>
      </c>
      <c r="B123" t="s">
        <v>152</v>
      </c>
      <c r="C123" t="s">
        <v>81</v>
      </c>
      <c r="D123">
        <v>32.5</v>
      </c>
      <c r="E123">
        <v>12.76</v>
      </c>
      <c r="F123">
        <v>28.07</v>
      </c>
      <c r="G123">
        <v>15.83</v>
      </c>
      <c r="H123">
        <v>22.61</v>
      </c>
      <c r="I123">
        <v>16.7</v>
      </c>
      <c r="L123" s="1">
        <f t="shared" si="54"/>
        <v>1</v>
      </c>
      <c r="M123" s="1">
        <f t="shared" si="55"/>
        <v>0.39261538461538459</v>
      </c>
      <c r="N123" s="1">
        <f t="shared" si="56"/>
        <v>0.86369230769230765</v>
      </c>
      <c r="O123" s="1">
        <f t="shared" si="57"/>
        <v>0.48707692307692307</v>
      </c>
      <c r="P123" s="1">
        <f t="shared" si="58"/>
        <v>0.69569230769230772</v>
      </c>
      <c r="Q123" s="1">
        <f t="shared" si="59"/>
        <v>0.51384615384615384</v>
      </c>
    </row>
    <row r="124" spans="1:17" x14ac:dyDescent="0.25">
      <c r="A124" t="s">
        <v>193</v>
      </c>
      <c r="B124" t="s">
        <v>153</v>
      </c>
      <c r="C124" t="s">
        <v>99</v>
      </c>
      <c r="D124">
        <v>9686.74</v>
      </c>
      <c r="E124">
        <v>5193.5</v>
      </c>
      <c r="F124">
        <v>7043.24</v>
      </c>
      <c r="G124">
        <v>781.53</v>
      </c>
      <c r="H124">
        <v>6438.01</v>
      </c>
      <c r="I124">
        <v>3426.37</v>
      </c>
      <c r="L124" s="1">
        <f t="shared" si="54"/>
        <v>1</v>
      </c>
      <c r="M124" s="1">
        <f t="shared" si="55"/>
        <v>0.53614528726898836</v>
      </c>
      <c r="N124" s="1">
        <f t="shared" si="56"/>
        <v>0.72710117129188978</v>
      </c>
      <c r="O124" s="1">
        <f t="shared" si="57"/>
        <v>8.0680394023169816E-2</v>
      </c>
      <c r="P124" s="1">
        <f t="shared" si="58"/>
        <v>0.66462091477628182</v>
      </c>
      <c r="Q124" s="1">
        <f t="shared" si="59"/>
        <v>0.3537175561644062</v>
      </c>
    </row>
    <row r="125" spans="1:17" s="32" customFormat="1" x14ac:dyDescent="0.25">
      <c r="A125" s="32" t="s">
        <v>194</v>
      </c>
      <c r="B125" s="32" t="s">
        <v>153</v>
      </c>
      <c r="C125" s="32" t="s">
        <v>17</v>
      </c>
      <c r="D125" s="32">
        <v>816.03</v>
      </c>
      <c r="E125" s="32">
        <v>424.16</v>
      </c>
      <c r="G125" s="32">
        <v>443.49</v>
      </c>
      <c r="H125" s="32">
        <v>423.3</v>
      </c>
      <c r="I125" s="32">
        <v>370.31</v>
      </c>
      <c r="L125" s="1">
        <f t="shared" si="54"/>
        <v>1</v>
      </c>
      <c r="M125" s="1">
        <f t="shared" si="55"/>
        <v>0.51978481183289837</v>
      </c>
      <c r="N125" s="1">
        <f t="shared" si="56"/>
        <v>0</v>
      </c>
      <c r="O125" s="1">
        <f t="shared" si="57"/>
        <v>0.54347266644608661</v>
      </c>
      <c r="P125" s="1">
        <f t="shared" si="58"/>
        <v>0.51873092900996287</v>
      </c>
      <c r="Q125" s="1">
        <f t="shared" si="59"/>
        <v>0.45379459088513907</v>
      </c>
    </row>
    <row r="126" spans="1:17" s="32" customFormat="1" x14ac:dyDescent="0.25">
      <c r="A126" s="32" t="s">
        <v>195</v>
      </c>
      <c r="B126" s="32" t="s">
        <v>153</v>
      </c>
      <c r="C126" s="32" t="s">
        <v>17</v>
      </c>
      <c r="D126" s="32">
        <v>811.41</v>
      </c>
      <c r="E126" s="32">
        <v>426.51</v>
      </c>
      <c r="G126" s="32">
        <v>456.82</v>
      </c>
      <c r="H126" s="32">
        <v>411.98</v>
      </c>
      <c r="I126" s="32">
        <v>378.01</v>
      </c>
      <c r="L126" s="1">
        <f t="shared" si="54"/>
        <v>1</v>
      </c>
      <c r="M126" s="1">
        <f t="shared" si="55"/>
        <v>0.52564055163234369</v>
      </c>
      <c r="N126" s="1">
        <f t="shared" si="56"/>
        <v>0</v>
      </c>
      <c r="O126" s="1">
        <f t="shared" si="57"/>
        <v>0.56299527982154518</v>
      </c>
      <c r="P126" s="1">
        <f t="shared" si="58"/>
        <v>0.50773345164590034</v>
      </c>
      <c r="Q126" s="1">
        <f t="shared" si="59"/>
        <v>0.46586805683932908</v>
      </c>
    </row>
    <row r="127" spans="1:17" s="32" customFormat="1" x14ac:dyDescent="0.25">
      <c r="A127" s="32" t="s">
        <v>196</v>
      </c>
      <c r="B127" s="32" t="s">
        <v>153</v>
      </c>
      <c r="C127" s="32" t="s">
        <v>17</v>
      </c>
      <c r="D127" s="32">
        <v>217.91</v>
      </c>
      <c r="E127" s="32">
        <v>59.99</v>
      </c>
      <c r="G127" s="32">
        <v>129.01</v>
      </c>
      <c r="H127" s="32">
        <v>332.58</v>
      </c>
      <c r="I127" s="32">
        <v>244.18</v>
      </c>
      <c r="L127" s="1">
        <f t="shared" si="54"/>
        <v>1</v>
      </c>
      <c r="M127" s="1">
        <f t="shared" si="55"/>
        <v>0.27529714102152264</v>
      </c>
      <c r="N127" s="1">
        <f t="shared" si="56"/>
        <v>0</v>
      </c>
      <c r="O127" s="1">
        <f t="shared" si="57"/>
        <v>0.59203340828782525</v>
      </c>
      <c r="P127" s="1">
        <f t="shared" si="58"/>
        <v>1.5262264237529255</v>
      </c>
      <c r="Q127" s="1">
        <f t="shared" si="59"/>
        <v>1.120554357303474</v>
      </c>
    </row>
    <row r="128" spans="1:17" x14ac:dyDescent="0.25">
      <c r="A128" t="s">
        <v>197</v>
      </c>
      <c r="B128" t="s">
        <v>153</v>
      </c>
      <c r="C128" t="s">
        <v>17</v>
      </c>
      <c r="D128">
        <v>874.32</v>
      </c>
      <c r="E128">
        <v>647.91999999999996</v>
      </c>
      <c r="F128">
        <v>843.34</v>
      </c>
      <c r="G128">
        <v>708.14</v>
      </c>
      <c r="H128">
        <v>1133.8599999999999</v>
      </c>
      <c r="I128">
        <v>1056.1099999999999</v>
      </c>
      <c r="L128" s="1">
        <f t="shared" si="54"/>
        <v>1</v>
      </c>
      <c r="M128" s="1">
        <f t="shared" si="55"/>
        <v>0.74105590630432783</v>
      </c>
      <c r="N128" s="1">
        <f t="shared" si="56"/>
        <v>0.9645667490163784</v>
      </c>
      <c r="O128" s="1">
        <f t="shared" si="57"/>
        <v>0.8099322902369841</v>
      </c>
      <c r="P128" s="1">
        <f t="shared" si="58"/>
        <v>1.2968478360325737</v>
      </c>
      <c r="Q128" s="1">
        <f t="shared" si="59"/>
        <v>1.2079215847744531</v>
      </c>
    </row>
    <row r="129" spans="1:17" x14ac:dyDescent="0.25">
      <c r="A129" t="s">
        <v>198</v>
      </c>
      <c r="B129" t="s">
        <v>129</v>
      </c>
      <c r="C129" t="s">
        <v>147</v>
      </c>
      <c r="D129">
        <v>2.41</v>
      </c>
      <c r="E129">
        <v>2.04</v>
      </c>
      <c r="F129">
        <v>2.14</v>
      </c>
      <c r="G129">
        <v>1.83</v>
      </c>
      <c r="H129">
        <v>2.34</v>
      </c>
      <c r="I129">
        <v>1.73</v>
      </c>
      <c r="L129" s="1">
        <f t="shared" si="54"/>
        <v>1</v>
      </c>
      <c r="M129" s="1">
        <f t="shared" si="55"/>
        <v>0.84647302904564314</v>
      </c>
      <c r="N129" s="1">
        <f t="shared" si="56"/>
        <v>0.88796680497925307</v>
      </c>
      <c r="O129" s="1">
        <f t="shared" si="57"/>
        <v>0.75933609958506221</v>
      </c>
      <c r="P129" s="1">
        <f t="shared" si="58"/>
        <v>0.97095435684647291</v>
      </c>
      <c r="Q129" s="1">
        <f t="shared" si="59"/>
        <v>0.71784232365145229</v>
      </c>
    </row>
    <row r="130" spans="1:17" x14ac:dyDescent="0.25">
      <c r="A130" t="s">
        <v>199</v>
      </c>
      <c r="B130" t="s">
        <v>129</v>
      </c>
      <c r="C130" t="s">
        <v>147</v>
      </c>
      <c r="D130">
        <v>4.6399999999999997</v>
      </c>
      <c r="E130">
        <v>4.63</v>
      </c>
      <c r="F130">
        <v>3.42</v>
      </c>
      <c r="G130">
        <v>3.71</v>
      </c>
      <c r="H130">
        <v>23.07</v>
      </c>
      <c r="I130">
        <v>15.45</v>
      </c>
      <c r="L130" s="1">
        <f t="shared" si="54"/>
        <v>1</v>
      </c>
      <c r="M130" s="1">
        <f t="shared" si="55"/>
        <v>0.99784482758620696</v>
      </c>
      <c r="N130" s="1">
        <f t="shared" si="56"/>
        <v>0.73706896551724144</v>
      </c>
      <c r="O130" s="1">
        <f t="shared" si="57"/>
        <v>0.79956896551724144</v>
      </c>
      <c r="P130" s="1">
        <f t="shared" si="58"/>
        <v>4.9719827586206904</v>
      </c>
      <c r="Q130" s="1">
        <f t="shared" si="59"/>
        <v>3.3297413793103448</v>
      </c>
    </row>
    <row r="131" spans="1:17" x14ac:dyDescent="0.25">
      <c r="A131" t="s">
        <v>200</v>
      </c>
      <c r="B131" t="s">
        <v>129</v>
      </c>
      <c r="C131" t="s">
        <v>147</v>
      </c>
      <c r="D131">
        <v>3.84</v>
      </c>
      <c r="E131">
        <v>2.06</v>
      </c>
      <c r="F131">
        <v>2.17</v>
      </c>
      <c r="G131">
        <v>3.2</v>
      </c>
      <c r="H131">
        <v>2.1800000000000002</v>
      </c>
      <c r="I131">
        <v>1.57</v>
      </c>
      <c r="L131" s="1">
        <f t="shared" si="54"/>
        <v>1</v>
      </c>
      <c r="M131" s="1">
        <f t="shared" si="55"/>
        <v>0.53645833333333337</v>
      </c>
      <c r="N131" s="1">
        <f t="shared" si="56"/>
        <v>0.56510416666666663</v>
      </c>
      <c r="O131" s="1">
        <f t="shared" si="57"/>
        <v>0.83333333333333337</v>
      </c>
      <c r="P131" s="1">
        <f t="shared" si="58"/>
        <v>0.56770833333333337</v>
      </c>
      <c r="Q131" s="1">
        <f t="shared" si="59"/>
        <v>0.40885416666666669</v>
      </c>
    </row>
    <row r="132" spans="1:17" x14ac:dyDescent="0.25">
      <c r="A132" t="s">
        <v>201</v>
      </c>
      <c r="B132" t="s">
        <v>129</v>
      </c>
      <c r="C132" t="s">
        <v>147</v>
      </c>
      <c r="D132">
        <v>3.5</v>
      </c>
      <c r="E132">
        <v>2.77</v>
      </c>
      <c r="F132">
        <v>3.19</v>
      </c>
      <c r="G132">
        <v>3.2</v>
      </c>
      <c r="H132">
        <v>18.04</v>
      </c>
      <c r="I132">
        <v>13.36</v>
      </c>
      <c r="L132" s="1">
        <f t="shared" si="54"/>
        <v>1</v>
      </c>
      <c r="M132" s="1">
        <f t="shared" si="55"/>
        <v>0.79142857142857148</v>
      </c>
      <c r="N132" s="1">
        <f t="shared" si="56"/>
        <v>0.91142857142857137</v>
      </c>
      <c r="O132" s="1">
        <f t="shared" si="57"/>
        <v>0.91428571428571437</v>
      </c>
      <c r="P132" s="1">
        <f t="shared" si="58"/>
        <v>5.1542857142857139</v>
      </c>
      <c r="Q132" s="1">
        <f t="shared" si="59"/>
        <v>3.8171428571428572</v>
      </c>
    </row>
    <row r="133" spans="1:17" x14ac:dyDescent="0.25">
      <c r="A133" t="s">
        <v>202</v>
      </c>
      <c r="B133" t="s">
        <v>129</v>
      </c>
      <c r="C133" t="s">
        <v>147</v>
      </c>
      <c r="D133">
        <v>3.83</v>
      </c>
      <c r="E133">
        <v>1.78</v>
      </c>
      <c r="F133">
        <v>2.97</v>
      </c>
      <c r="G133">
        <v>3.21</v>
      </c>
      <c r="H133">
        <v>2.11</v>
      </c>
      <c r="I133">
        <v>1.49</v>
      </c>
      <c r="L133" s="1">
        <f t="shared" si="54"/>
        <v>1</v>
      </c>
      <c r="M133" s="1">
        <f t="shared" si="55"/>
        <v>0.46475195822454307</v>
      </c>
      <c r="N133" s="1">
        <f t="shared" si="56"/>
        <v>0.77545691906005221</v>
      </c>
      <c r="O133" s="1">
        <f t="shared" si="57"/>
        <v>0.83812010443864227</v>
      </c>
      <c r="P133" s="1">
        <f t="shared" si="58"/>
        <v>0.55091383812010442</v>
      </c>
      <c r="Q133" s="1">
        <f t="shared" si="59"/>
        <v>0.38903394255874674</v>
      </c>
    </row>
    <row r="134" spans="1:17" x14ac:dyDescent="0.25">
      <c r="A134" t="s">
        <v>203</v>
      </c>
      <c r="B134" t="s">
        <v>129</v>
      </c>
      <c r="C134" t="s">
        <v>147</v>
      </c>
      <c r="D134">
        <v>1.2</v>
      </c>
      <c r="E134">
        <v>2.98</v>
      </c>
      <c r="F134">
        <v>2.77</v>
      </c>
      <c r="G134">
        <v>3.81</v>
      </c>
      <c r="H134">
        <v>19.88</v>
      </c>
      <c r="I134">
        <v>13.36</v>
      </c>
      <c r="L134" s="1">
        <f t="shared" si="54"/>
        <v>1</v>
      </c>
      <c r="M134" s="1">
        <f t="shared" si="55"/>
        <v>2.4833333333333334</v>
      </c>
      <c r="N134" s="1">
        <f t="shared" si="56"/>
        <v>2.3083333333333336</v>
      </c>
      <c r="O134" s="1">
        <f t="shared" si="57"/>
        <v>3.1750000000000003</v>
      </c>
      <c r="P134" s="1">
        <f t="shared" si="58"/>
        <v>16.566666666666666</v>
      </c>
      <c r="Q134" s="1">
        <f t="shared" si="59"/>
        <v>11.133333333333333</v>
      </c>
    </row>
    <row r="135" spans="1:17" x14ac:dyDescent="0.25">
      <c r="A135" t="s">
        <v>204</v>
      </c>
      <c r="B135" t="s">
        <v>129</v>
      </c>
      <c r="C135" t="s">
        <v>147</v>
      </c>
      <c r="D135">
        <v>3.83</v>
      </c>
      <c r="E135">
        <v>2.29</v>
      </c>
      <c r="F135">
        <v>2.77</v>
      </c>
      <c r="G135">
        <v>3.49</v>
      </c>
      <c r="H135">
        <v>2.39</v>
      </c>
      <c r="I135">
        <v>1.73</v>
      </c>
      <c r="L135" s="1">
        <f t="shared" si="54"/>
        <v>1</v>
      </c>
      <c r="M135" s="1">
        <f t="shared" si="55"/>
        <v>0.59791122715404699</v>
      </c>
      <c r="N135" s="1">
        <f t="shared" si="56"/>
        <v>0.7232375979112271</v>
      </c>
      <c r="O135" s="1">
        <f t="shared" si="57"/>
        <v>0.91122715404699739</v>
      </c>
      <c r="P135" s="1">
        <f t="shared" si="58"/>
        <v>0.62402088772845954</v>
      </c>
      <c r="Q135" s="1">
        <f t="shared" si="59"/>
        <v>0.4516971279373368</v>
      </c>
    </row>
    <row r="136" spans="1:17" x14ac:dyDescent="0.25">
      <c r="A136" t="s">
        <v>205</v>
      </c>
      <c r="B136" t="s">
        <v>129</v>
      </c>
      <c r="C136" t="s">
        <v>147</v>
      </c>
      <c r="D136">
        <v>3.84</v>
      </c>
      <c r="E136">
        <v>2.77</v>
      </c>
      <c r="F136">
        <v>2.97</v>
      </c>
      <c r="G136">
        <v>3.2</v>
      </c>
      <c r="H136">
        <v>18.059999999999999</v>
      </c>
      <c r="I136">
        <v>13.38</v>
      </c>
      <c r="L136" s="1">
        <f t="shared" si="54"/>
        <v>1</v>
      </c>
      <c r="M136" s="1">
        <f t="shared" si="55"/>
        <v>0.72135416666666674</v>
      </c>
      <c r="N136" s="1">
        <f t="shared" si="56"/>
        <v>0.77343750000000011</v>
      </c>
      <c r="O136" s="1">
        <f t="shared" si="57"/>
        <v>0.83333333333333337</v>
      </c>
      <c r="P136" s="1">
        <f t="shared" si="58"/>
        <v>4.703125</v>
      </c>
      <c r="Q136" s="1">
        <f t="shared" si="59"/>
        <v>3.4843750000000004</v>
      </c>
    </row>
    <row r="137" spans="1:17" x14ac:dyDescent="0.25">
      <c r="A137" t="s">
        <v>226</v>
      </c>
      <c r="B137" t="s">
        <v>130</v>
      </c>
      <c r="C137" t="s">
        <v>147</v>
      </c>
      <c r="D137">
        <v>2.4300000000000002</v>
      </c>
      <c r="E137">
        <v>2.17</v>
      </c>
      <c r="F137">
        <v>0.23</v>
      </c>
      <c r="G137">
        <v>1.31</v>
      </c>
      <c r="H137">
        <v>2.7</v>
      </c>
      <c r="I137">
        <v>1.64</v>
      </c>
      <c r="L137" s="1">
        <f t="shared" si="54"/>
        <v>1</v>
      </c>
      <c r="M137" s="1">
        <f t="shared" si="55"/>
        <v>0.89300411522633738</v>
      </c>
      <c r="N137" s="1">
        <f t="shared" si="56"/>
        <v>9.4650205761316872E-2</v>
      </c>
      <c r="O137" s="1">
        <f t="shared" si="57"/>
        <v>0.53909465020576131</v>
      </c>
      <c r="P137" s="1">
        <f t="shared" si="58"/>
        <v>1.1111111111111112</v>
      </c>
      <c r="Q137" s="1">
        <f t="shared" si="59"/>
        <v>0.67489711934156371</v>
      </c>
    </row>
    <row r="138" spans="1:17" x14ac:dyDescent="0.25">
      <c r="A138" t="s">
        <v>228</v>
      </c>
      <c r="B138" t="s">
        <v>130</v>
      </c>
      <c r="C138" t="s">
        <v>147</v>
      </c>
      <c r="D138">
        <v>0.68</v>
      </c>
      <c r="E138">
        <v>1.1599999999999999</v>
      </c>
      <c r="F138">
        <v>0.09</v>
      </c>
      <c r="G138">
        <v>0.54</v>
      </c>
      <c r="H138">
        <v>1.35</v>
      </c>
      <c r="I138">
        <v>0.72</v>
      </c>
      <c r="L138" s="1">
        <f t="shared" si="54"/>
        <v>1</v>
      </c>
      <c r="M138" s="1">
        <f t="shared" si="55"/>
        <v>1.7058823529411762</v>
      </c>
      <c r="N138" s="1">
        <f t="shared" si="56"/>
        <v>0.13235294117647056</v>
      </c>
      <c r="O138" s="1">
        <f t="shared" si="57"/>
        <v>0.79411764705882348</v>
      </c>
      <c r="P138" s="1">
        <f t="shared" si="58"/>
        <v>1.9852941176470589</v>
      </c>
      <c r="Q138" s="1">
        <f t="shared" si="59"/>
        <v>1.0588235294117645</v>
      </c>
    </row>
    <row r="145" spans="4:9" x14ac:dyDescent="0.25">
      <c r="D145" s="48">
        <f>100/D129</f>
        <v>41.493775933609953</v>
      </c>
      <c r="E145" s="48">
        <f t="shared" ref="E145:I145" si="60">100/E129</f>
        <v>49.019607843137251</v>
      </c>
      <c r="F145" s="48">
        <f t="shared" si="60"/>
        <v>46.728971962616818</v>
      </c>
      <c r="G145" s="48">
        <f t="shared" si="60"/>
        <v>54.644808743169399</v>
      </c>
      <c r="H145" s="48">
        <f t="shared" si="60"/>
        <v>42.73504273504274</v>
      </c>
      <c r="I145" s="48">
        <f t="shared" si="60"/>
        <v>57.80346820809249</v>
      </c>
    </row>
    <row r="146" spans="4:9" x14ac:dyDescent="0.25">
      <c r="D146" s="48">
        <f t="shared" ref="D146:I154" si="61">100/D130</f>
        <v>21.551724137931036</v>
      </c>
      <c r="E146" s="48">
        <f t="shared" si="61"/>
        <v>21.598272138228943</v>
      </c>
      <c r="F146" s="48">
        <f t="shared" si="61"/>
        <v>29.239766081871345</v>
      </c>
      <c r="G146" s="48">
        <f t="shared" si="61"/>
        <v>26.954177897574123</v>
      </c>
      <c r="H146" s="48">
        <f t="shared" si="61"/>
        <v>4.3346337234503682</v>
      </c>
      <c r="I146" s="48">
        <f t="shared" si="61"/>
        <v>6.4724919093851137</v>
      </c>
    </row>
    <row r="147" spans="4:9" x14ac:dyDescent="0.25">
      <c r="D147" s="48">
        <f t="shared" si="61"/>
        <v>26.041666666666668</v>
      </c>
      <c r="E147" s="48">
        <f t="shared" si="61"/>
        <v>48.543689320388346</v>
      </c>
      <c r="F147" s="48">
        <f t="shared" si="61"/>
        <v>46.082949308755765</v>
      </c>
      <c r="G147" s="48">
        <f t="shared" si="61"/>
        <v>31.25</v>
      </c>
      <c r="H147" s="48">
        <f t="shared" si="61"/>
        <v>45.871559633027516</v>
      </c>
      <c r="I147" s="48">
        <f t="shared" si="61"/>
        <v>63.694267515923563</v>
      </c>
    </row>
    <row r="148" spans="4:9" x14ac:dyDescent="0.25">
      <c r="D148" s="48">
        <f t="shared" si="61"/>
        <v>28.571428571428573</v>
      </c>
      <c r="E148" s="48">
        <f t="shared" si="61"/>
        <v>36.101083032490976</v>
      </c>
      <c r="F148" s="48">
        <f t="shared" si="61"/>
        <v>31.347962382445143</v>
      </c>
      <c r="G148" s="48">
        <f t="shared" si="61"/>
        <v>31.25</v>
      </c>
      <c r="H148" s="48">
        <f t="shared" si="61"/>
        <v>5.5432372505543244</v>
      </c>
      <c r="I148" s="48">
        <f t="shared" si="61"/>
        <v>7.4850299401197606</v>
      </c>
    </row>
    <row r="149" spans="4:9" x14ac:dyDescent="0.25">
      <c r="D149" s="48">
        <f t="shared" si="61"/>
        <v>26.109660574412533</v>
      </c>
      <c r="E149" s="48">
        <f t="shared" si="61"/>
        <v>56.179775280898873</v>
      </c>
      <c r="F149" s="48">
        <f t="shared" si="61"/>
        <v>33.670033670033668</v>
      </c>
      <c r="G149" s="48">
        <f t="shared" si="61"/>
        <v>31.152647975077883</v>
      </c>
      <c r="H149" s="48">
        <f t="shared" si="61"/>
        <v>47.393364928909953</v>
      </c>
      <c r="I149" s="48">
        <f t="shared" si="61"/>
        <v>67.114093959731548</v>
      </c>
    </row>
    <row r="150" spans="4:9" x14ac:dyDescent="0.25">
      <c r="D150" s="48">
        <f t="shared" si="61"/>
        <v>83.333333333333343</v>
      </c>
      <c r="E150" s="48">
        <f t="shared" si="61"/>
        <v>33.557046979865774</v>
      </c>
      <c r="F150" s="48">
        <f t="shared" si="61"/>
        <v>36.101083032490976</v>
      </c>
      <c r="G150" s="48">
        <f t="shared" si="61"/>
        <v>26.246719160104988</v>
      </c>
      <c r="H150" s="48">
        <f t="shared" si="61"/>
        <v>5.0301810865191152</v>
      </c>
      <c r="I150" s="48">
        <f t="shared" si="61"/>
        <v>7.4850299401197606</v>
      </c>
    </row>
    <row r="151" spans="4:9" x14ac:dyDescent="0.25">
      <c r="D151" s="48">
        <f t="shared" si="61"/>
        <v>26.109660574412533</v>
      </c>
      <c r="E151" s="48">
        <f t="shared" si="61"/>
        <v>43.668122270742359</v>
      </c>
      <c r="F151" s="48">
        <f t="shared" si="61"/>
        <v>36.101083032490976</v>
      </c>
      <c r="G151" s="48">
        <f t="shared" si="61"/>
        <v>28.653295128939828</v>
      </c>
      <c r="H151" s="48">
        <f t="shared" si="61"/>
        <v>41.841004184100413</v>
      </c>
      <c r="I151" s="48">
        <f t="shared" si="61"/>
        <v>57.80346820809249</v>
      </c>
    </row>
    <row r="152" spans="4:9" x14ac:dyDescent="0.25">
      <c r="D152" s="48">
        <f t="shared" si="61"/>
        <v>26.041666666666668</v>
      </c>
      <c r="E152" s="48">
        <f t="shared" si="61"/>
        <v>36.101083032490976</v>
      </c>
      <c r="F152" s="48">
        <f t="shared" si="61"/>
        <v>33.670033670033668</v>
      </c>
      <c r="G152" s="48">
        <f t="shared" si="61"/>
        <v>31.25</v>
      </c>
      <c r="H152" s="48">
        <f t="shared" si="61"/>
        <v>5.5370985603543748</v>
      </c>
      <c r="I152" s="48">
        <f t="shared" si="61"/>
        <v>7.4738415545590433</v>
      </c>
    </row>
    <row r="153" spans="4:9" x14ac:dyDescent="0.25">
      <c r="D153" s="48">
        <f t="shared" si="61"/>
        <v>41.152263374485592</v>
      </c>
      <c r="E153" s="48">
        <f t="shared" si="61"/>
        <v>46.082949308755765</v>
      </c>
      <c r="F153" s="48">
        <f t="shared" si="61"/>
        <v>434.78260869565213</v>
      </c>
      <c r="G153" s="48">
        <f t="shared" si="61"/>
        <v>76.33587786259541</v>
      </c>
      <c r="H153" s="48">
        <f t="shared" si="61"/>
        <v>37.037037037037038</v>
      </c>
      <c r="I153" s="48">
        <f t="shared" si="61"/>
        <v>60.975609756097562</v>
      </c>
    </row>
    <row r="154" spans="4:9" x14ac:dyDescent="0.25">
      <c r="D154" s="48">
        <f t="shared" si="61"/>
        <v>147.05882352941177</v>
      </c>
      <c r="E154" s="48">
        <f t="shared" si="61"/>
        <v>86.206896551724142</v>
      </c>
      <c r="F154" s="48">
        <f t="shared" si="61"/>
        <v>1111.1111111111111</v>
      </c>
      <c r="G154" s="48">
        <f t="shared" si="61"/>
        <v>185.18518518518516</v>
      </c>
      <c r="H154" s="48">
        <f t="shared" si="61"/>
        <v>74.074074074074076</v>
      </c>
      <c r="I154" s="48">
        <f t="shared" si="61"/>
        <v>138.88888888888889</v>
      </c>
    </row>
    <row r="155" spans="4:9" x14ac:dyDescent="0.25">
      <c r="D155" s="48"/>
    </row>
  </sheetData>
  <conditionalFormatting sqref="L9:Q22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4:Q25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7:Q5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51:Q138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Preset Summary</vt:lpstr>
      <vt:lpstr>Result Examples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Bach</dc:creator>
  <cp:lastModifiedBy>Matt Bach</cp:lastModifiedBy>
  <cp:lastPrinted>2026-10-20T22:51:51Z</cp:lastPrinted>
  <dcterms:created xsi:type="dcterms:W3CDTF">2015-06-05T18:17:20Z</dcterms:created>
  <dcterms:modified xsi:type="dcterms:W3CDTF">2026-10-28T22:39:35Z</dcterms:modified>
</cp:coreProperties>
</file>